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KOMM\IS\IS25\Utbet\Løpende inntuj\"/>
    </mc:Choice>
  </mc:AlternateContent>
  <xr:revisionPtr revIDLastSave="0" documentId="13_ncr:1_{2BB213BA-692A-4CEA-80E3-FE73D6E7B828}" xr6:coauthVersionLast="47" xr6:coauthVersionMax="47" xr10:uidLastSave="{00000000-0000-0000-0000-000000000000}"/>
  <bookViews>
    <workbookView xWindow="28695" yWindow="0" windowWidth="29010" windowHeight="15585" xr2:uid="{2B47FE85-C08A-4246-BC0E-FFA826BFD59F}"/>
  </bookViews>
  <sheets>
    <sheet name="Jan-feb" sheetId="2" r:id="rId1"/>
    <sheet name="ja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F24" i="2" l="1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8" i="2"/>
  <c r="D24" i="2"/>
  <c r="C24" i="2"/>
  <c r="E24" i="2" s="1"/>
  <c r="G9" i="2" l="1"/>
  <c r="H9" i="2" s="1"/>
  <c r="G13" i="2"/>
  <c r="H13" i="2" s="1"/>
  <c r="G17" i="2"/>
  <c r="H17" i="2" s="1"/>
  <c r="G21" i="2"/>
  <c r="H21" i="2" s="1"/>
  <c r="G10" i="2"/>
  <c r="H10" i="2" s="1"/>
  <c r="G14" i="2"/>
  <c r="H14" i="2" s="1"/>
  <c r="G18" i="2"/>
  <c r="H18" i="2" s="1"/>
  <c r="G22" i="2"/>
  <c r="H22" i="2" s="1"/>
  <c r="G12" i="2"/>
  <c r="H12" i="2" s="1"/>
  <c r="G16" i="2"/>
  <c r="H16" i="2" s="1"/>
  <c r="G20" i="2"/>
  <c r="H20" i="2" s="1"/>
  <c r="G11" i="2"/>
  <c r="H11" i="2" s="1"/>
  <c r="G15" i="2"/>
  <c r="H15" i="2" s="1"/>
  <c r="G19" i="2"/>
  <c r="H19" i="2" s="1"/>
  <c r="G8" i="2"/>
  <c r="H8" i="2" s="1"/>
  <c r="F22" i="2"/>
  <c r="F18" i="2"/>
  <c r="F14" i="2"/>
  <c r="F10" i="2"/>
  <c r="F21" i="2"/>
  <c r="F17" i="2"/>
  <c r="F13" i="2"/>
  <c r="F9" i="2"/>
  <c r="F20" i="2"/>
  <c r="F16" i="2"/>
  <c r="F12" i="2"/>
  <c r="F8" i="2"/>
  <c r="F19" i="2"/>
  <c r="F15" i="2"/>
  <c r="F11" i="2"/>
  <c r="H24" i="2" l="1"/>
  <c r="J24" i="2" s="1"/>
  <c r="D24" i="1"/>
  <c r="C24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E24" i="1" l="1"/>
  <c r="F9" i="1" s="1"/>
  <c r="G20" i="1"/>
  <c r="H20" i="1" s="1"/>
  <c r="I20" i="1" s="1"/>
  <c r="I20" i="2" s="1"/>
  <c r="J20" i="2" s="1"/>
  <c r="F20" i="1"/>
  <c r="G21" i="1"/>
  <c r="H21" i="1" s="1"/>
  <c r="I21" i="1" s="1"/>
  <c r="I21" i="2" s="1"/>
  <c r="J21" i="2" s="1"/>
  <c r="G19" i="1"/>
  <c r="H19" i="1" s="1"/>
  <c r="I19" i="1" s="1"/>
  <c r="I19" i="2" s="1"/>
  <c r="J19" i="2" s="1"/>
  <c r="F15" i="1"/>
  <c r="F18" i="1"/>
  <c r="F17" i="1"/>
  <c r="F21" i="1" l="1"/>
  <c r="F22" i="1"/>
  <c r="F19" i="1"/>
  <c r="G15" i="1"/>
  <c r="H15" i="1" s="1"/>
  <c r="I15" i="1" s="1"/>
  <c r="I15" i="2" s="1"/>
  <c r="J15" i="2" s="1"/>
  <c r="G17" i="1"/>
  <c r="H17" i="1" s="1"/>
  <c r="I17" i="1" s="1"/>
  <c r="I17" i="2" s="1"/>
  <c r="J17" i="2" s="1"/>
  <c r="G11" i="1"/>
  <c r="H11" i="1" s="1"/>
  <c r="I11" i="1" s="1"/>
  <c r="I11" i="2" s="1"/>
  <c r="J11" i="2" s="1"/>
  <c r="G16" i="1"/>
  <c r="H16" i="1" s="1"/>
  <c r="I16" i="1" s="1"/>
  <c r="I16" i="2" s="1"/>
  <c r="J16" i="2" s="1"/>
  <c r="F12" i="1"/>
  <c r="F10" i="1"/>
  <c r="F24" i="1"/>
  <c r="F8" i="1"/>
  <c r="G18" i="1"/>
  <c r="H18" i="1" s="1"/>
  <c r="I18" i="1" s="1"/>
  <c r="I18" i="2" s="1"/>
  <c r="J18" i="2" s="1"/>
  <c r="G13" i="1"/>
  <c r="H13" i="1" s="1"/>
  <c r="I13" i="1" s="1"/>
  <c r="I13" i="2" s="1"/>
  <c r="J13" i="2" s="1"/>
  <c r="G22" i="1"/>
  <c r="H22" i="1" s="1"/>
  <c r="I22" i="1" s="1"/>
  <c r="I22" i="2" s="1"/>
  <c r="J22" i="2" s="1"/>
  <c r="G12" i="1"/>
  <c r="H12" i="1" s="1"/>
  <c r="I12" i="1" s="1"/>
  <c r="I12" i="2" s="1"/>
  <c r="J12" i="2" s="1"/>
  <c r="F16" i="1"/>
  <c r="F13" i="1"/>
  <c r="F14" i="1"/>
  <c r="F11" i="1"/>
  <c r="G8" i="1"/>
  <c r="H8" i="1" s="1"/>
  <c r="I8" i="1" s="1"/>
  <c r="I8" i="2" s="1"/>
  <c r="J8" i="2" s="1"/>
  <c r="G10" i="1"/>
  <c r="H10" i="1" s="1"/>
  <c r="I10" i="1" s="1"/>
  <c r="I10" i="2" s="1"/>
  <c r="J10" i="2" s="1"/>
  <c r="G9" i="1"/>
  <c r="H9" i="1" s="1"/>
  <c r="I9" i="1" s="1"/>
  <c r="I9" i="2" s="1"/>
  <c r="J9" i="2" s="1"/>
  <c r="G14" i="1"/>
  <c r="H14" i="1" s="1"/>
  <c r="I14" i="1" s="1"/>
  <c r="I14" i="2" s="1"/>
  <c r="J14" i="2" s="1"/>
  <c r="I24" i="1" l="1"/>
  <c r="H24" i="1"/>
</calcChain>
</file>

<file path=xl/sharedStrings.xml><?xml version="1.0" encoding="utf-8"?>
<sst xmlns="http://schemas.openxmlformats.org/spreadsheetml/2006/main" count="70" uniqueCount="37">
  <si>
    <t>Fylkeskommune</t>
  </si>
  <si>
    <t>Skatt jan</t>
  </si>
  <si>
    <t>Innbyggere</t>
  </si>
  <si>
    <t>Symmetrisk inntektsutjevning (87,5 pst.)</t>
  </si>
  <si>
    <t>Prosent av</t>
  </si>
  <si>
    <t>Kr pr. innb.</t>
  </si>
  <si>
    <t>lands-</t>
  </si>
  <si>
    <t>Totalt</t>
  </si>
  <si>
    <t>Innt.utj. tilsk.</t>
  </si>
  <si>
    <t>gjennomsnitt</t>
  </si>
  <si>
    <t>jan</t>
  </si>
  <si>
    <t>Oslo</t>
  </si>
  <si>
    <t>Rogaland</t>
  </si>
  <si>
    <t>Møre og Romsdal</t>
  </si>
  <si>
    <t>Nordland - Nordlánnda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</si>
  <si>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</si>
  <si>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</si>
  <si>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</si>
  <si>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</si>
  <si>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</si>
  <si>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</si>
  <si>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</si>
  <si>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</si>
  <si>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 - Trööndelage</t>
  </si>
  <si>
    <t>Troms - Romsa - Tromssa</t>
  </si>
  <si>
    <t>Finnmark - Finnmárku - Finmarkku</t>
  </si>
  <si>
    <t>Hele landet</t>
  </si>
  <si>
    <t>Beregninger av skatt og inntektsutjevning for fylkeskommunene, januar 2025</t>
  </si>
  <si>
    <t>pr. 1.1.25</t>
  </si>
  <si>
    <t>Skatt jan 2025</t>
  </si>
  <si>
    <t>Fynr</t>
  </si>
  <si>
    <t>Skatt jan-feb</t>
  </si>
  <si>
    <t>Innt.utj.</t>
  </si>
  <si>
    <t>jan-feb</t>
  </si>
  <si>
    <t>feb</t>
  </si>
  <si>
    <t>Beregninger av skatt og inntektsutjevning for fylkeskommunene, januar-februar 2025</t>
  </si>
  <si>
    <t>Skatt jan-feb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</si>
</sst>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_ ;\-#,##0\ "/>
    <numFmt numFmtId="165" formatCode="0.0\ %"/>
    <numFmt numFmtId="166" formatCode="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9"/>
      <name val="Aptos Narrow"/>
      <family val="2"/>
      <scheme val="minor"/>
    </font>
    <font>
      <sz val="10"/>
      <name val="Tms Rmn"/>
    </font>
    <font>
      <i/>
      <sz val="10"/>
      <name val="Aptos Narrow"/>
      <family val="2"/>
      <scheme val="minor"/>
    </font>
    <font>
      <i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58">
    <xf numFmtId="0" fontId="0" fillId="0" borderId="0" xfId="0"/>
    <xf numFmtId="0" fontId="2" fillId="2" borderId="1" xfId="0" applyFont="1" applyFill="1" applyBorder="1"/>
    <xf numFmtId="0" fontId="0" fillId="2" borderId="5" xfId="0" applyFill="1" applyBorder="1"/>
    <xf numFmtId="0" fontId="6" fillId="3" borderId="5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6" fillId="0" borderId="0" xfId="3" applyFont="1" applyAlignment="1">
      <alignment horizontal="right"/>
    </xf>
    <xf numFmtId="0" fontId="2" fillId="0" borderId="0" xfId="3" applyFont="1"/>
    <xf numFmtId="0" fontId="2" fillId="0" borderId="0" xfId="0" applyFont="1"/>
    <xf numFmtId="3" fontId="2" fillId="0" borderId="0" xfId="4" applyNumberFormat="1" applyFont="1"/>
    <xf numFmtId="3" fontId="2" fillId="0" borderId="0" xfId="0" applyNumberFormat="1" applyFont="1"/>
    <xf numFmtId="164" fontId="2" fillId="0" borderId="0" xfId="1" applyNumberFormat="1" applyFont="1" applyBorder="1"/>
    <xf numFmtId="164" fontId="2" fillId="0" borderId="0" xfId="1" applyNumberFormat="1" applyFont="1"/>
    <xf numFmtId="165" fontId="2" fillId="0" borderId="0" xfId="2" applyNumberFormat="1" applyFont="1"/>
    <xf numFmtId="3" fontId="2" fillId="0" borderId="0" xfId="0" applyNumberFormat="1" applyFont="1" applyAlignment="1">
      <alignment horizontal="right"/>
    </xf>
    <xf numFmtId="0" fontId="2" fillId="0" borderId="0" xfId="4" applyFont="1"/>
    <xf numFmtId="164" fontId="2" fillId="0" borderId="0" xfId="1" applyNumberFormat="1" applyFont="1" applyFill="1" applyBorder="1"/>
    <xf numFmtId="0" fontId="3" fillId="0" borderId="9" xfId="3" applyFont="1" applyBorder="1"/>
    <xf numFmtId="164" fontId="2" fillId="0" borderId="9" xfId="1" applyNumberFormat="1" applyFont="1" applyBorder="1" applyAlignment="1">
      <alignment horizontal="right"/>
    </xf>
    <xf numFmtId="164" fontId="2" fillId="0" borderId="9" xfId="1" applyNumberFormat="1" applyFont="1" applyBorder="1"/>
    <xf numFmtId="165" fontId="2" fillId="0" borderId="9" xfId="1" applyNumberFormat="1" applyFont="1" applyBorder="1"/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0" fontId="2" fillId="5" borderId="6" xfId="0" applyFont="1" applyFill="1" applyBorder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2" fillId="2" borderId="1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6" borderId="6" xfId="0" applyFont="1" applyFill="1" applyBorder="1"/>
    <xf numFmtId="0" fontId="2" fillId="6" borderId="11" xfId="0" applyFont="1" applyFill="1" applyBorder="1"/>
    <xf numFmtId="0" fontId="4" fillId="6" borderId="1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6" fontId="2" fillId="0" borderId="0" xfId="4" applyNumberFormat="1" applyFont="1" applyAlignment="1">
      <alignment horizontal="left"/>
    </xf>
    <xf numFmtId="165" fontId="2" fillId="0" borderId="0" xfId="1" applyNumberFormat="1" applyFont="1"/>
    <xf numFmtId="3" fontId="2" fillId="0" borderId="9" xfId="1" applyNumberFormat="1" applyFont="1" applyBorder="1" applyAlignment="1">
      <alignment horizontal="right"/>
    </xf>
    <xf numFmtId="0" fontId="2" fillId="6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5">
    <cellStyle name="Komma" xfId="1" builtinId="3"/>
    <cellStyle name="Normal" xfId="0" builtinId="0"/>
    <cellStyle name="Normal_innutj" xfId="3" xr:uid="{242D2617-09AE-4A86-972C-7FAA4E6650EF}"/>
    <cellStyle name="Normal_TABELL1" xfId="4" xr:uid="{20E042AC-9EF6-4E58-99B0-B4860196DCD1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42A4-054A-4CE9-808A-66A7C6085CF8}">
  <dimension ref="A1:J25"/>
  <sheetViews>
    <sheetView tabSelected="1" workbookViewId="0">
      <selection activeCell="H31" sqref="H31"/>
    </sheetView>
  </sheetViews>
  <sheetFormatPr baseColWidth="10" defaultRowHeight="15" x14ac:dyDescent="0.25"/>
  <cols>
    <col min="1" max="1" width="8.140625" customWidth="1"/>
    <col min="2" max="2" width="33.42578125" customWidth="1"/>
    <col min="3" max="3" width="13" customWidth="1"/>
    <col min="7" max="7" width="15" customWidth="1"/>
    <col min="8" max="8" width="16.85546875" customWidth="1"/>
  </cols>
  <sheetData>
    <row r="1" spans="1:10" x14ac:dyDescent="0.25">
      <c r="A1" s="29"/>
      <c r="B1" s="1"/>
      <c r="C1" s="45" t="s">
        <v>35</v>
      </c>
      <c r="D1" s="46"/>
      <c r="E1" s="46"/>
      <c r="F1" s="46"/>
      <c r="G1" s="46"/>
      <c r="H1" s="47"/>
      <c r="I1" s="30"/>
      <c r="J1" s="31"/>
    </row>
    <row r="2" spans="1:10" x14ac:dyDescent="0.25">
      <c r="A2" s="48" t="s">
        <v>30</v>
      </c>
      <c r="B2" s="51" t="s">
        <v>0</v>
      </c>
      <c r="C2" s="39" t="s">
        <v>31</v>
      </c>
      <c r="D2" s="39" t="s">
        <v>2</v>
      </c>
      <c r="E2" s="54" t="s">
        <v>36</v>
      </c>
      <c r="F2" s="55"/>
      <c r="G2" s="40" t="s">
        <v>3</v>
      </c>
      <c r="H2" s="41"/>
      <c r="I2" s="32"/>
      <c r="J2" s="33"/>
    </row>
    <row r="3" spans="1:10" x14ac:dyDescent="0.25">
      <c r="A3" s="49"/>
      <c r="B3" s="52"/>
      <c r="C3" s="42">
        <v>2025</v>
      </c>
      <c r="D3" s="42" t="s">
        <v>28</v>
      </c>
      <c r="E3" s="42"/>
      <c r="F3" s="39" t="s">
        <v>4</v>
      </c>
      <c r="G3" s="39"/>
      <c r="H3" s="39"/>
      <c r="I3" s="34"/>
      <c r="J3" s="35"/>
    </row>
    <row r="4" spans="1:10" x14ac:dyDescent="0.25">
      <c r="A4" s="49"/>
      <c r="B4" s="52"/>
      <c r="C4" s="42"/>
      <c r="D4" s="42"/>
      <c r="E4" s="42" t="s">
        <v>5</v>
      </c>
      <c r="F4" s="42" t="s">
        <v>6</v>
      </c>
      <c r="G4" s="42" t="s">
        <v>5</v>
      </c>
      <c r="H4" s="42" t="s">
        <v>7</v>
      </c>
      <c r="I4" s="34" t="s">
        <v>32</v>
      </c>
      <c r="J4" s="35" t="s">
        <v>8</v>
      </c>
    </row>
    <row r="5" spans="1:10" x14ac:dyDescent="0.25">
      <c r="A5" s="50"/>
      <c r="B5" s="53"/>
      <c r="C5" s="43"/>
      <c r="D5" s="43"/>
      <c r="E5" s="44"/>
      <c r="F5" s="44" t="s">
        <v>9</v>
      </c>
      <c r="G5" s="44" t="s">
        <v>33</v>
      </c>
      <c r="H5" s="44" t="s">
        <v>33</v>
      </c>
      <c r="I5" s="34" t="s">
        <v>10</v>
      </c>
      <c r="J5" s="35" t="s">
        <v>34</v>
      </c>
    </row>
    <row r="6" spans="1:10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  <c r="J6" s="4">
        <v>8</v>
      </c>
    </row>
    <row r="7" spans="1:10" x14ac:dyDescent="0.25">
      <c r="A7" s="6"/>
      <c r="B7" s="5"/>
      <c r="C7" s="6"/>
      <c r="D7" s="6"/>
      <c r="E7" s="6"/>
      <c r="F7" s="6"/>
      <c r="G7" s="6"/>
      <c r="H7" s="6"/>
      <c r="I7" s="7"/>
      <c r="J7" s="7"/>
    </row>
    <row r="8" spans="1:10" x14ac:dyDescent="0.25">
      <c r="A8" s="36">
        <v>3</v>
      </c>
      <c r="B8" s="8" t="s">
        <v>11</v>
      </c>
      <c r="C8" s="9">
        <v>805989364</v>
      </c>
      <c r="D8" s="10">
        <v>724290</v>
      </c>
      <c r="E8" s="11">
        <f>C8/D8</f>
        <v>1112.7992433969819</v>
      </c>
      <c r="F8" s="12">
        <f>E8/E$24</f>
        <v>1.1684937933536896</v>
      </c>
      <c r="G8" s="11">
        <f>($E$24-E8)*0.875</f>
        <v>-140.40493494626489</v>
      </c>
      <c r="H8" s="11">
        <f>G8*D8</f>
        <v>-101693890.3322302</v>
      </c>
      <c r="I8" s="13">
        <f>jan!I8</f>
        <v>-112046710.92093574</v>
      </c>
      <c r="J8" s="13">
        <f>H8-I8</f>
        <v>10352820.58870554</v>
      </c>
    </row>
    <row r="9" spans="1:10" x14ac:dyDescent="0.25">
      <c r="A9" s="36">
        <v>11</v>
      </c>
      <c r="B9" s="8" t="s">
        <v>12</v>
      </c>
      <c r="C9" s="9">
        <v>510448649</v>
      </c>
      <c r="D9" s="10">
        <v>504496</v>
      </c>
      <c r="E9" s="11">
        <f t="shared" ref="E9:E24" si="0">C9/D9</f>
        <v>1011.7991995972218</v>
      </c>
      <c r="F9" s="12">
        <f t="shared" ref="F9:F24" si="1">E9/E$24</f>
        <v>1.0624387928594374</v>
      </c>
      <c r="G9" s="11">
        <f t="shared" ref="G9:G22" si="2">($E$24-E9)*0.875</f>
        <v>-52.029896621474819</v>
      </c>
      <c r="H9" s="11">
        <f t="shared" ref="H9:H22" si="3">G9*D9</f>
        <v>-26248874.725947559</v>
      </c>
      <c r="I9" s="13">
        <f>jan!I9</f>
        <v>-29712070.436561506</v>
      </c>
      <c r="J9" s="13">
        <f t="shared" ref="J9:J22" si="4">H9-I9</f>
        <v>3463195.7106139474</v>
      </c>
    </row>
    <row r="10" spans="1:10" x14ac:dyDescent="0.25">
      <c r="A10" s="36">
        <v>15</v>
      </c>
      <c r="B10" s="14" t="s">
        <v>13</v>
      </c>
      <c r="C10" s="9">
        <v>260120780</v>
      </c>
      <c r="D10" s="10">
        <v>272413</v>
      </c>
      <c r="E10" s="11">
        <f t="shared" si="0"/>
        <v>954.87652938736403</v>
      </c>
      <c r="F10" s="12">
        <f t="shared" si="1"/>
        <v>1.0026671968271694</v>
      </c>
      <c r="G10" s="11">
        <f t="shared" si="2"/>
        <v>-2.2225601878492824</v>
      </c>
      <c r="H10" s="11">
        <f t="shared" si="3"/>
        <v>-605454.28845258662</v>
      </c>
      <c r="I10" s="13">
        <f>jan!I10</f>
        <v>2296935.7410759232</v>
      </c>
      <c r="J10" s="13">
        <f t="shared" si="4"/>
        <v>-2902390.0295285098</v>
      </c>
    </row>
    <row r="11" spans="1:10" x14ac:dyDescent="0.25">
      <c r="A11" s="36">
        <v>18</v>
      </c>
      <c r="B11" s="14" t="s">
        <v>14</v>
      </c>
      <c r="C11" s="9">
        <v>232351148</v>
      </c>
      <c r="D11" s="10">
        <v>243582</v>
      </c>
      <c r="E11" s="11">
        <f t="shared" si="0"/>
        <v>953.89293133318552</v>
      </c>
      <c r="F11" s="12">
        <f t="shared" si="1"/>
        <v>1.0016343706203921</v>
      </c>
      <c r="G11" s="11">
        <f t="shared" si="2"/>
        <v>-1.361911890443082</v>
      </c>
      <c r="H11" s="11">
        <f t="shared" si="3"/>
        <v>-331737.22209790681</v>
      </c>
      <c r="I11" s="13">
        <f>jan!I11</f>
        <v>8799435.0621942077</v>
      </c>
      <c r="J11" s="13">
        <f t="shared" si="4"/>
        <v>-9131172.2842921149</v>
      </c>
    </row>
    <row r="12" spans="1:10" x14ac:dyDescent="0.25">
      <c r="A12" s="36">
        <v>31</v>
      </c>
      <c r="B12" s="14" t="s">
        <v>15</v>
      </c>
      <c r="C12" s="9">
        <v>248409938</v>
      </c>
      <c r="D12" s="10">
        <v>314407</v>
      </c>
      <c r="E12" s="11">
        <f t="shared" si="0"/>
        <v>790.09035422239322</v>
      </c>
      <c r="F12" s="12">
        <f t="shared" si="1"/>
        <v>0.82963362940401919</v>
      </c>
      <c r="G12" s="11">
        <f t="shared" si="2"/>
        <v>141.96534308150018</v>
      </c>
      <c r="H12" s="11">
        <f t="shared" si="3"/>
        <v>44634897.622225225</v>
      </c>
      <c r="I12" s="13">
        <f>jan!I12</f>
        <v>41211753.757359087</v>
      </c>
      <c r="J12" s="13">
        <f t="shared" si="4"/>
        <v>3423143.8648661375</v>
      </c>
    </row>
    <row r="13" spans="1:10" x14ac:dyDescent="0.25">
      <c r="A13" s="36">
        <v>32</v>
      </c>
      <c r="B13" s="14" t="s">
        <v>16</v>
      </c>
      <c r="C13" s="9">
        <v>743935239</v>
      </c>
      <c r="D13" s="10">
        <v>740680</v>
      </c>
      <c r="E13" s="11">
        <f t="shared" si="0"/>
        <v>1004.3949330345089</v>
      </c>
      <c r="F13" s="12">
        <f t="shared" si="1"/>
        <v>1.0546639497561519</v>
      </c>
      <c r="G13" s="11">
        <f t="shared" si="2"/>
        <v>-45.551163379101027</v>
      </c>
      <c r="H13" s="11">
        <f t="shared" si="3"/>
        <v>-33738835.691632546</v>
      </c>
      <c r="I13" s="13">
        <f>jan!I13</f>
        <v>-46717655.798688941</v>
      </c>
      <c r="J13" s="13">
        <f t="shared" si="4"/>
        <v>12978820.107056394</v>
      </c>
    </row>
    <row r="14" spans="1:10" x14ac:dyDescent="0.25">
      <c r="A14" s="36">
        <v>33</v>
      </c>
      <c r="B14" s="14" t="s">
        <v>17</v>
      </c>
      <c r="C14" s="9">
        <v>245251554</v>
      </c>
      <c r="D14" s="10">
        <v>271248</v>
      </c>
      <c r="E14" s="11">
        <f t="shared" si="0"/>
        <v>904.1598610865334</v>
      </c>
      <c r="F14" s="12">
        <f t="shared" si="1"/>
        <v>0.94941220723156894</v>
      </c>
      <c r="G14" s="11">
        <f t="shared" si="2"/>
        <v>42.154524575377522</v>
      </c>
      <c r="H14" s="11">
        <f t="shared" si="3"/>
        <v>11434330.482022002</v>
      </c>
      <c r="I14" s="13">
        <f>jan!I14</f>
        <v>13694451.956494324</v>
      </c>
      <c r="J14" s="13">
        <f t="shared" si="4"/>
        <v>-2260121.4744723216</v>
      </c>
    </row>
    <row r="15" spans="1:10" x14ac:dyDescent="0.25">
      <c r="A15" s="36">
        <v>34</v>
      </c>
      <c r="B15" s="14" t="s">
        <v>18</v>
      </c>
      <c r="C15" s="9">
        <v>302329579</v>
      </c>
      <c r="D15" s="10">
        <v>377556</v>
      </c>
      <c r="E15" s="11">
        <f t="shared" si="0"/>
        <v>800.75426956530953</v>
      </c>
      <c r="F15" s="12">
        <f t="shared" si="1"/>
        <v>0.84083126362689009</v>
      </c>
      <c r="G15" s="11">
        <f t="shared" si="2"/>
        <v>132.63441715644842</v>
      </c>
      <c r="H15" s="11">
        <f t="shared" si="3"/>
        <v>50076920.003920041</v>
      </c>
      <c r="I15" s="13">
        <f>jan!I15</f>
        <v>50195895.895164832</v>
      </c>
      <c r="J15" s="13">
        <f t="shared" si="4"/>
        <v>-118975.89124479145</v>
      </c>
    </row>
    <row r="16" spans="1:10" x14ac:dyDescent="0.25">
      <c r="A16" s="36">
        <v>39</v>
      </c>
      <c r="B16" s="14" t="s">
        <v>19</v>
      </c>
      <c r="C16" s="9">
        <v>216806079</v>
      </c>
      <c r="D16" s="10">
        <v>258071</v>
      </c>
      <c r="E16" s="11">
        <f t="shared" si="0"/>
        <v>840.10244855098017</v>
      </c>
      <c r="F16" s="12">
        <f t="shared" si="1"/>
        <v>0.88214878176625489</v>
      </c>
      <c r="G16" s="11">
        <f t="shared" si="2"/>
        <v>98.204760543986595</v>
      </c>
      <c r="H16" s="11">
        <f t="shared" si="3"/>
        <v>25343800.758347165</v>
      </c>
      <c r="I16" s="13">
        <f>jan!I16</f>
        <v>19480917.22929965</v>
      </c>
      <c r="J16" s="13">
        <f t="shared" si="4"/>
        <v>5862883.5290475152</v>
      </c>
    </row>
    <row r="17" spans="1:10" x14ac:dyDescent="0.25">
      <c r="A17" s="36">
        <v>40</v>
      </c>
      <c r="B17" s="14" t="s">
        <v>20</v>
      </c>
      <c r="C17" s="9">
        <v>158332151</v>
      </c>
      <c r="D17" s="10">
        <v>177863</v>
      </c>
      <c r="E17" s="11">
        <f t="shared" si="0"/>
        <v>890.19161377014893</v>
      </c>
      <c r="F17" s="12">
        <f t="shared" si="1"/>
        <v>0.9347448623442739</v>
      </c>
      <c r="G17" s="11">
        <f t="shared" si="2"/>
        <v>54.376740977213927</v>
      </c>
      <c r="H17" s="11">
        <f t="shared" si="3"/>
        <v>9671610.2804302014</v>
      </c>
      <c r="I17" s="13">
        <f>jan!I17</f>
        <v>16197782.690912286</v>
      </c>
      <c r="J17" s="13">
        <f t="shared" si="4"/>
        <v>-6526172.4104820844</v>
      </c>
    </row>
    <row r="18" spans="1:10" x14ac:dyDescent="0.25">
      <c r="A18" s="36">
        <v>42</v>
      </c>
      <c r="B18" s="14" t="s">
        <v>21</v>
      </c>
      <c r="C18" s="9">
        <v>269828789</v>
      </c>
      <c r="D18" s="10">
        <v>322188</v>
      </c>
      <c r="E18" s="11">
        <f t="shared" si="0"/>
        <v>837.48863706904046</v>
      </c>
      <c r="F18" s="12">
        <f t="shared" si="1"/>
        <v>0.87940415149105833</v>
      </c>
      <c r="G18" s="11">
        <f t="shared" si="2"/>
        <v>100.49184559068384</v>
      </c>
      <c r="H18" s="11">
        <f t="shared" si="3"/>
        <v>32377266.747171246</v>
      </c>
      <c r="I18" s="13">
        <f>jan!I18</f>
        <v>37367856.175667629</v>
      </c>
      <c r="J18" s="13">
        <f t="shared" si="4"/>
        <v>-4990589.4284963831</v>
      </c>
    </row>
    <row r="19" spans="1:10" x14ac:dyDescent="0.25">
      <c r="A19" s="36">
        <v>46</v>
      </c>
      <c r="B19" s="14" t="s">
        <v>22</v>
      </c>
      <c r="C19" s="9">
        <v>659556899</v>
      </c>
      <c r="D19" s="10">
        <v>655210</v>
      </c>
      <c r="E19" s="11">
        <f t="shared" si="0"/>
        <v>1006.6343599761908</v>
      </c>
      <c r="F19" s="12">
        <f t="shared" si="1"/>
        <v>1.0570154578988393</v>
      </c>
      <c r="G19" s="11">
        <f t="shared" si="2"/>
        <v>-47.510661953072713</v>
      </c>
      <c r="H19" s="11">
        <f t="shared" si="3"/>
        <v>-31129460.818272773</v>
      </c>
      <c r="I19" s="13">
        <f>jan!I19</f>
        <v>-16935047.611512732</v>
      </c>
      <c r="J19" s="13">
        <f t="shared" si="4"/>
        <v>-14194413.206760041</v>
      </c>
    </row>
    <row r="20" spans="1:10" x14ac:dyDescent="0.25">
      <c r="A20" s="36">
        <v>50</v>
      </c>
      <c r="B20" s="14" t="s">
        <v>23</v>
      </c>
      <c r="C20" s="9">
        <v>442818347</v>
      </c>
      <c r="D20" s="10">
        <v>486815</v>
      </c>
      <c r="E20" s="11">
        <f t="shared" si="0"/>
        <v>909.62346476587618</v>
      </c>
      <c r="F20" s="12">
        <f t="shared" si="1"/>
        <v>0.95514925910910953</v>
      </c>
      <c r="G20" s="11">
        <f t="shared" si="2"/>
        <v>37.373871355952588</v>
      </c>
      <c r="H20" s="11">
        <f t="shared" si="3"/>
        <v>18194161.184148058</v>
      </c>
      <c r="I20" s="13">
        <f>jan!I20</f>
        <v>15136258.273470791</v>
      </c>
      <c r="J20" s="13">
        <f t="shared" si="4"/>
        <v>3057902.9106772672</v>
      </c>
    </row>
    <row r="21" spans="1:10" x14ac:dyDescent="0.25">
      <c r="A21" s="36">
        <v>55</v>
      </c>
      <c r="B21" s="14" t="s">
        <v>24</v>
      </c>
      <c r="C21" s="9">
        <v>161248825</v>
      </c>
      <c r="D21" s="10">
        <v>170479</v>
      </c>
      <c r="E21" s="11">
        <f t="shared" si="0"/>
        <v>945.85740765724813</v>
      </c>
      <c r="F21" s="12">
        <f t="shared" si="1"/>
        <v>0.99319667658223232</v>
      </c>
      <c r="G21" s="11">
        <f t="shared" si="2"/>
        <v>5.6691713260021288</v>
      </c>
      <c r="H21" s="11">
        <f t="shared" si="3"/>
        <v>966474.65848551691</v>
      </c>
      <c r="I21" s="13">
        <f>jan!I21</f>
        <v>1104.2813839105831</v>
      </c>
      <c r="J21" s="13">
        <f t="shared" si="4"/>
        <v>965370.37710160634</v>
      </c>
    </row>
    <row r="22" spans="1:10" x14ac:dyDescent="0.25">
      <c r="A22" s="36">
        <v>56</v>
      </c>
      <c r="B22" s="14" t="s">
        <v>25</v>
      </c>
      <c r="C22" s="11">
        <v>70266614</v>
      </c>
      <c r="D22" s="10">
        <v>75042</v>
      </c>
      <c r="E22" s="11">
        <f t="shared" si="0"/>
        <v>936.36382292582823</v>
      </c>
      <c r="F22" s="12">
        <f t="shared" si="1"/>
        <v>0.98322794691139082</v>
      </c>
      <c r="G22" s="11">
        <f t="shared" si="2"/>
        <v>13.976057965994542</v>
      </c>
      <c r="H22" s="11">
        <f t="shared" si="3"/>
        <v>1048791.3418841625</v>
      </c>
      <c r="I22" s="13">
        <f>jan!I22</f>
        <v>1029093.7046761531</v>
      </c>
      <c r="J22" s="13">
        <f t="shared" si="4"/>
        <v>19697.637208009372</v>
      </c>
    </row>
    <row r="23" spans="1:10" x14ac:dyDescent="0.25">
      <c r="A23" s="36"/>
      <c r="B23" s="14"/>
      <c r="C23" s="11"/>
      <c r="D23" s="15"/>
      <c r="E23" s="11"/>
      <c r="F23" s="37"/>
      <c r="G23" s="11"/>
      <c r="H23" s="11"/>
      <c r="I23" s="13"/>
      <c r="J23" s="13"/>
    </row>
    <row r="24" spans="1:10" ht="15.75" thickBot="1" x14ac:dyDescent="0.3">
      <c r="A24" s="16"/>
      <c r="B24" s="16" t="s">
        <v>26</v>
      </c>
      <c r="C24" s="17">
        <f>IF(ISNUMBER(C21),SUM(C8:C22),"")</f>
        <v>5327693955</v>
      </c>
      <c r="D24" s="17">
        <f>SUM(D8:D22)</f>
        <v>5594340</v>
      </c>
      <c r="E24" s="18">
        <f t="shared" si="0"/>
        <v>952.33646060125056</v>
      </c>
      <c r="F24" s="19">
        <f t="shared" si="1"/>
        <v>1</v>
      </c>
      <c r="G24" s="18"/>
      <c r="H24" s="18">
        <f>SUM(H8:H22)</f>
        <v>6.7288056015968323E-8</v>
      </c>
      <c r="I24" s="18">
        <f>jan!I24</f>
        <v>-9.5576979219913483E-8</v>
      </c>
      <c r="J24" s="38">
        <f>H24-I24</f>
        <v>1.6286503523588181E-7</v>
      </c>
    </row>
    <row r="25" spans="1:10" ht="15.75" thickTop="1" x14ac:dyDescent="0.25"/>
  </sheetData>
  <mergeCells count="4">
    <mergeCell ref="C1:H1"/>
    <mergeCell ref="A2:A5"/>
    <mergeCell ref="B2:B5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CCB4-0AB7-4983-8DBD-358243FB52AB}">
  <dimension ref="A1:I25"/>
  <sheetViews>
    <sheetView workbookViewId="0">
      <selection activeCell="F24" sqref="F24"/>
    </sheetView>
  </sheetViews>
  <sheetFormatPr baseColWidth="10" defaultRowHeight="15" x14ac:dyDescent="0.25"/>
  <cols>
    <col min="1" max="1" width="8.5703125" customWidth="1"/>
    <col min="2" max="2" width="12.85546875" customWidth="1"/>
    <col min="6" max="6" width="14" customWidth="1"/>
    <col min="7" max="7" width="19.5703125" customWidth="1"/>
  </cols>
  <sheetData>
    <row r="1" spans="1:9" x14ac:dyDescent="0.25">
      <c r="A1" s="1"/>
      <c r="B1" s="1"/>
      <c r="C1" s="45" t="s">
        <v>27</v>
      </c>
      <c r="D1" s="46"/>
      <c r="E1" s="46"/>
      <c r="F1" s="46"/>
      <c r="G1" s="46"/>
      <c r="H1" s="47"/>
      <c r="I1" s="2"/>
    </row>
    <row r="2" spans="1:9" x14ac:dyDescent="0.25">
      <c r="A2" s="51" t="s">
        <v>30</v>
      </c>
      <c r="B2" s="48" t="s">
        <v>0</v>
      </c>
      <c r="C2" s="20" t="s">
        <v>1</v>
      </c>
      <c r="D2" s="20" t="s">
        <v>2</v>
      </c>
      <c r="E2" s="56" t="s">
        <v>29</v>
      </c>
      <c r="F2" s="57"/>
      <c r="G2" s="21" t="s">
        <v>3</v>
      </c>
      <c r="H2" s="22"/>
      <c r="I2" s="26"/>
    </row>
    <row r="3" spans="1:9" x14ac:dyDescent="0.25">
      <c r="A3" s="52"/>
      <c r="B3" s="49"/>
      <c r="C3" s="23">
        <v>2025</v>
      </c>
      <c r="D3" s="23" t="s">
        <v>28</v>
      </c>
      <c r="E3" s="23"/>
      <c r="F3" s="20" t="s">
        <v>4</v>
      </c>
      <c r="G3" s="20"/>
      <c r="H3" s="20"/>
      <c r="I3" s="27"/>
    </row>
    <row r="4" spans="1:9" x14ac:dyDescent="0.25">
      <c r="A4" s="52"/>
      <c r="B4" s="49"/>
      <c r="C4" s="23"/>
      <c r="D4" s="23"/>
      <c r="E4" s="23" t="s">
        <v>5</v>
      </c>
      <c r="F4" s="23" t="s">
        <v>6</v>
      </c>
      <c r="G4" s="23" t="s">
        <v>5</v>
      </c>
      <c r="H4" s="23" t="s">
        <v>7</v>
      </c>
      <c r="I4" s="27" t="s">
        <v>8</v>
      </c>
    </row>
    <row r="5" spans="1:9" x14ac:dyDescent="0.25">
      <c r="A5" s="53"/>
      <c r="B5" s="50"/>
      <c r="C5" s="24"/>
      <c r="D5" s="24"/>
      <c r="E5" s="25"/>
      <c r="F5" s="25" t="s">
        <v>9</v>
      </c>
      <c r="G5" s="25" t="s">
        <v>10</v>
      </c>
      <c r="H5" s="25" t="s">
        <v>10</v>
      </c>
      <c r="I5" s="28" t="s">
        <v>10</v>
      </c>
    </row>
    <row r="6" spans="1:9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</row>
    <row r="7" spans="1:9" x14ac:dyDescent="0.25">
      <c r="A7" s="6"/>
      <c r="B7" s="5"/>
      <c r="C7" s="6"/>
      <c r="D7" s="6"/>
      <c r="E7" s="6"/>
      <c r="F7" s="6"/>
      <c r="G7" s="6"/>
      <c r="H7" s="6"/>
      <c r="I7" s="7"/>
    </row>
    <row r="8" spans="1:9" x14ac:dyDescent="0.25">
      <c r="A8" s="36">
        <v>3</v>
      </c>
      <c r="B8" s="8" t="s">
        <v>11</v>
      </c>
      <c r="C8" s="9">
        <v>789345810</v>
      </c>
      <c r="D8" s="10">
        <v>724290</v>
      </c>
      <c r="E8" s="11">
        <f>C8/D8</f>
        <v>1089.8201134904527</v>
      </c>
      <c r="F8" s="12">
        <f>E8/E$24</f>
        <v>1.1936410865412568</v>
      </c>
      <c r="G8" s="11">
        <f>(E$24-E8)*0.875</f>
        <v>-154.6986855001943</v>
      </c>
      <c r="H8" s="11">
        <f>G8*D8</f>
        <v>-112046710.92093574</v>
      </c>
      <c r="I8" s="13">
        <f>H8</f>
        <v>-112046710.92093574</v>
      </c>
    </row>
    <row r="9" spans="1:9" x14ac:dyDescent="0.25">
      <c r="A9" s="36">
        <v>11</v>
      </c>
      <c r="B9" s="8" t="s">
        <v>12</v>
      </c>
      <c r="C9" s="9">
        <v>494572405</v>
      </c>
      <c r="D9" s="10">
        <v>504496</v>
      </c>
      <c r="E9" s="11">
        <f t="shared" ref="E9:E22" si="0">C9/D9</f>
        <v>980.3296854682693</v>
      </c>
      <c r="F9" s="12">
        <f t="shared" ref="F9:F24" si="1">E9/E$24</f>
        <v>1.0737201272448753</v>
      </c>
      <c r="G9" s="11">
        <f t="shared" ref="G9:G22" si="2">(E$24-E9)*0.875</f>
        <v>-58.894560980783808</v>
      </c>
      <c r="H9" s="11">
        <f t="shared" ref="H9:H22" si="3">G9*D9</f>
        <v>-29712070.436561506</v>
      </c>
      <c r="I9" s="13">
        <f t="shared" ref="I9:I22" si="4">H9</f>
        <v>-29712070.436561506</v>
      </c>
    </row>
    <row r="10" spans="1:9" x14ac:dyDescent="0.25">
      <c r="A10" s="36">
        <v>15</v>
      </c>
      <c r="B10" s="14" t="s">
        <v>13</v>
      </c>
      <c r="C10" s="9">
        <v>246093888</v>
      </c>
      <c r="D10" s="10">
        <v>272413</v>
      </c>
      <c r="E10" s="11">
        <f t="shared" si="0"/>
        <v>903.38525694441898</v>
      </c>
      <c r="F10" s="12">
        <f t="shared" si="1"/>
        <v>0.98944563998812185</v>
      </c>
      <c r="G10" s="11">
        <f t="shared" si="2"/>
        <v>8.4318139775852217</v>
      </c>
      <c r="H10" s="11">
        <f t="shared" si="3"/>
        <v>2296935.7410759232</v>
      </c>
      <c r="I10" s="13">
        <f t="shared" si="4"/>
        <v>2296935.7410759232</v>
      </c>
    </row>
    <row r="11" spans="1:9" x14ac:dyDescent="0.25">
      <c r="A11" s="36">
        <v>18</v>
      </c>
      <c r="B11" s="14" t="s">
        <v>14</v>
      </c>
      <c r="C11" s="9">
        <v>212339134</v>
      </c>
      <c r="D11" s="10">
        <v>243582</v>
      </c>
      <c r="E11" s="11">
        <f t="shared" si="0"/>
        <v>871.73573580970674</v>
      </c>
      <c r="F11" s="12">
        <f t="shared" si="1"/>
        <v>0.9547810487146563</v>
      </c>
      <c r="G11" s="11">
        <f t="shared" si="2"/>
        <v>36.125144970458436</v>
      </c>
      <c r="H11" s="11">
        <f t="shared" si="3"/>
        <v>8799435.0621942077</v>
      </c>
      <c r="I11" s="13">
        <f t="shared" si="4"/>
        <v>8799435.0621942077</v>
      </c>
    </row>
    <row r="12" spans="1:9" x14ac:dyDescent="0.25">
      <c r="A12" s="36">
        <v>31</v>
      </c>
      <c r="B12" s="14" t="s">
        <v>15</v>
      </c>
      <c r="C12" s="9">
        <v>239961240</v>
      </c>
      <c r="D12" s="10">
        <v>314407</v>
      </c>
      <c r="E12" s="11">
        <f t="shared" si="0"/>
        <v>763.2185034048224</v>
      </c>
      <c r="F12" s="12">
        <f t="shared" si="1"/>
        <v>0.83592599585519101</v>
      </c>
      <c r="G12" s="11">
        <f t="shared" si="2"/>
        <v>131.07772332473223</v>
      </c>
      <c r="H12" s="11">
        <f t="shared" si="3"/>
        <v>41211753.757359087</v>
      </c>
      <c r="I12" s="13">
        <f t="shared" si="4"/>
        <v>41211753.757359087</v>
      </c>
    </row>
    <row r="13" spans="1:9" x14ac:dyDescent="0.25">
      <c r="A13" s="36">
        <v>32</v>
      </c>
      <c r="B13" s="14" t="s">
        <v>16</v>
      </c>
      <c r="C13" s="9">
        <v>729648457</v>
      </c>
      <c r="D13" s="10">
        <v>740680</v>
      </c>
      <c r="E13" s="11">
        <f t="shared" si="0"/>
        <v>985.10619565804393</v>
      </c>
      <c r="F13" s="12">
        <f t="shared" si="1"/>
        <v>1.0789516684343086</v>
      </c>
      <c r="G13" s="11">
        <f t="shared" si="2"/>
        <v>-63.074007396836606</v>
      </c>
      <c r="H13" s="11">
        <f t="shared" si="3"/>
        <v>-46717655.798688941</v>
      </c>
      <c r="I13" s="13">
        <f t="shared" si="4"/>
        <v>-46717655.798688941</v>
      </c>
    </row>
    <row r="14" spans="1:9" x14ac:dyDescent="0.25">
      <c r="A14" s="36">
        <v>33</v>
      </c>
      <c r="B14" s="14" t="s">
        <v>17</v>
      </c>
      <c r="C14" s="9">
        <v>232004485</v>
      </c>
      <c r="D14" s="10">
        <v>271248</v>
      </c>
      <c r="E14" s="11">
        <f t="shared" si="0"/>
        <v>855.32238025718163</v>
      </c>
      <c r="F14" s="12">
        <f t="shared" si="1"/>
        <v>0.93680408599118792</v>
      </c>
      <c r="G14" s="11">
        <f t="shared" si="2"/>
        <v>50.486831078917902</v>
      </c>
      <c r="H14" s="11">
        <f t="shared" si="3"/>
        <v>13694451.956494324</v>
      </c>
      <c r="I14" s="13">
        <f t="shared" si="4"/>
        <v>13694451.956494324</v>
      </c>
    </row>
    <row r="15" spans="1:9" x14ac:dyDescent="0.25">
      <c r="A15" s="36">
        <v>34</v>
      </c>
      <c r="B15" s="14" t="s">
        <v>18</v>
      </c>
      <c r="C15" s="9">
        <v>287350051</v>
      </c>
      <c r="D15" s="10">
        <v>377556</v>
      </c>
      <c r="E15" s="11">
        <f t="shared" si="0"/>
        <v>761.07928625157592</v>
      </c>
      <c r="F15" s="12">
        <f t="shared" si="1"/>
        <v>0.83358298763251226</v>
      </c>
      <c r="G15" s="11">
        <f t="shared" si="2"/>
        <v>132.94953833382289</v>
      </c>
      <c r="H15" s="11">
        <f t="shared" si="3"/>
        <v>50195895.895164832</v>
      </c>
      <c r="I15" s="13">
        <f t="shared" si="4"/>
        <v>50195895.895164832</v>
      </c>
    </row>
    <row r="16" spans="1:9" x14ac:dyDescent="0.25">
      <c r="A16" s="36">
        <v>39</v>
      </c>
      <c r="B16" s="14" t="s">
        <v>19</v>
      </c>
      <c r="C16" s="9">
        <v>213360496</v>
      </c>
      <c r="D16" s="10">
        <v>258071</v>
      </c>
      <c r="E16" s="11">
        <f t="shared" si="0"/>
        <v>826.75114987735935</v>
      </c>
      <c r="F16" s="12">
        <f t="shared" si="1"/>
        <v>0.90551103675101119</v>
      </c>
      <c r="G16" s="11">
        <f t="shared" si="2"/>
        <v>75.486657661262399</v>
      </c>
      <c r="H16" s="11">
        <f t="shared" si="3"/>
        <v>19480917.22929965</v>
      </c>
      <c r="I16" s="13">
        <f t="shared" si="4"/>
        <v>19480917.22929965</v>
      </c>
    </row>
    <row r="17" spans="1:9" x14ac:dyDescent="0.25">
      <c r="A17" s="36">
        <v>40</v>
      </c>
      <c r="B17" s="14" t="s">
        <v>20</v>
      </c>
      <c r="C17" s="9">
        <v>143881012</v>
      </c>
      <c r="D17" s="10">
        <v>177863</v>
      </c>
      <c r="E17" s="11">
        <f t="shared" si="0"/>
        <v>808.94290549467848</v>
      </c>
      <c r="F17" s="12">
        <f t="shared" si="1"/>
        <v>0.88600630206020514</v>
      </c>
      <c r="G17" s="11">
        <f t="shared" si="2"/>
        <v>91.068871496108159</v>
      </c>
      <c r="H17" s="11">
        <f t="shared" si="3"/>
        <v>16197782.690912286</v>
      </c>
      <c r="I17" s="13">
        <f t="shared" si="4"/>
        <v>16197782.690912286</v>
      </c>
    </row>
    <row r="18" spans="1:9" x14ac:dyDescent="0.25">
      <c r="A18" s="36">
        <v>42</v>
      </c>
      <c r="B18" s="14" t="s">
        <v>21</v>
      </c>
      <c r="C18" s="9">
        <v>251458487</v>
      </c>
      <c r="D18" s="10">
        <v>322188</v>
      </c>
      <c r="E18" s="11">
        <f t="shared" si="0"/>
        <v>780.47129936558781</v>
      </c>
      <c r="F18" s="12">
        <f t="shared" si="1"/>
        <v>0.85482236770735454</v>
      </c>
      <c r="G18" s="11">
        <f t="shared" si="2"/>
        <v>115.9815268590625</v>
      </c>
      <c r="H18" s="11">
        <f t="shared" si="3"/>
        <v>37367856.175667629</v>
      </c>
      <c r="I18" s="13">
        <f t="shared" si="4"/>
        <v>37367856.175667629</v>
      </c>
    </row>
    <row r="19" spans="1:9" x14ac:dyDescent="0.25">
      <c r="A19" s="36">
        <v>46</v>
      </c>
      <c r="B19" s="14" t="s">
        <v>22</v>
      </c>
      <c r="C19" s="9">
        <v>617575233</v>
      </c>
      <c r="D19" s="10">
        <v>655210</v>
      </c>
      <c r="E19" s="11">
        <f t="shared" si="0"/>
        <v>942.56075609346624</v>
      </c>
      <c r="F19" s="12">
        <f t="shared" si="1"/>
        <v>1.0323531664608148</v>
      </c>
      <c r="G19" s="11">
        <f t="shared" si="2"/>
        <v>-25.846747777831126</v>
      </c>
      <c r="H19" s="11">
        <f t="shared" si="3"/>
        <v>-16935047.611512732</v>
      </c>
      <c r="I19" s="13">
        <f t="shared" si="4"/>
        <v>-16935047.611512732</v>
      </c>
    </row>
    <row r="20" spans="1:9" x14ac:dyDescent="0.25">
      <c r="A20" s="36">
        <v>50</v>
      </c>
      <c r="B20" s="14" t="s">
        <v>23</v>
      </c>
      <c r="C20" s="9">
        <v>427174037</v>
      </c>
      <c r="D20" s="10">
        <v>486815</v>
      </c>
      <c r="E20" s="11">
        <f t="shared" si="0"/>
        <v>877.48741719133557</v>
      </c>
      <c r="F20" s="12">
        <f t="shared" si="1"/>
        <v>0.96108066011732907</v>
      </c>
      <c r="G20" s="11">
        <f t="shared" si="2"/>
        <v>31.092423761533212</v>
      </c>
      <c r="H20" s="11">
        <f t="shared" si="3"/>
        <v>15136258.273470791</v>
      </c>
      <c r="I20" s="13">
        <f t="shared" si="4"/>
        <v>15136258.273470791</v>
      </c>
    </row>
    <row r="21" spans="1:9" x14ac:dyDescent="0.25">
      <c r="A21" s="36">
        <v>55</v>
      </c>
      <c r="B21" s="14" t="s">
        <v>24</v>
      </c>
      <c r="C21" s="9">
        <v>155649750</v>
      </c>
      <c r="D21" s="10">
        <v>170479</v>
      </c>
      <c r="E21" s="11">
        <f t="shared" si="0"/>
        <v>913.01421289425673</v>
      </c>
      <c r="F21" s="12">
        <f t="shared" si="1"/>
        <v>0.99999189188781479</v>
      </c>
      <c r="G21" s="11">
        <f t="shared" si="2"/>
        <v>6.4775214771941592E-3</v>
      </c>
      <c r="H21" s="11">
        <f t="shared" si="3"/>
        <v>1104.2813839105831</v>
      </c>
      <c r="I21" s="13">
        <f t="shared" si="4"/>
        <v>1104.2813839105831</v>
      </c>
    </row>
    <row r="22" spans="1:9" x14ac:dyDescent="0.25">
      <c r="A22" s="36">
        <v>56</v>
      </c>
      <c r="B22" s="14" t="s">
        <v>25</v>
      </c>
      <c r="C22" s="9">
        <v>67338861</v>
      </c>
      <c r="D22" s="10">
        <v>75042</v>
      </c>
      <c r="E22" s="11">
        <f t="shared" si="0"/>
        <v>897.3489645798353</v>
      </c>
      <c r="F22" s="12">
        <f t="shared" si="1"/>
        <v>0.98283430433047303</v>
      </c>
      <c r="G22" s="11">
        <f t="shared" si="2"/>
        <v>13.713569796595948</v>
      </c>
      <c r="H22" s="11">
        <f t="shared" si="3"/>
        <v>1029093.7046761531</v>
      </c>
      <c r="I22" s="13">
        <f t="shared" si="4"/>
        <v>1029093.7046761531</v>
      </c>
    </row>
    <row r="23" spans="1:9" x14ac:dyDescent="0.25">
      <c r="A23" s="36"/>
      <c r="C23" s="9"/>
      <c r="D23" s="15"/>
      <c r="E23" s="11"/>
      <c r="F23" s="12"/>
      <c r="G23" s="11"/>
      <c r="H23" s="11"/>
      <c r="I23" s="13"/>
    </row>
    <row r="24" spans="1:9" ht="15.75" thickBot="1" x14ac:dyDescent="0.3">
      <c r="A24" s="16"/>
      <c r="B24" s="16" t="s">
        <v>26</v>
      </c>
      <c r="C24" s="17">
        <f>SUM(C8:C22)</f>
        <v>5107753346</v>
      </c>
      <c r="D24" s="17">
        <f>SUM(D8:D22)</f>
        <v>5594340</v>
      </c>
      <c r="E24" s="18">
        <f t="shared" ref="E24" si="5">C24/D24</f>
        <v>913.02161577594495</v>
      </c>
      <c r="F24" s="19">
        <f t="shared" si="1"/>
        <v>1</v>
      </c>
      <c r="G24" s="18"/>
      <c r="H24" s="18">
        <f>SUM(H8:H22)</f>
        <v>-9.5576979219913483E-8</v>
      </c>
      <c r="I24" s="18">
        <f>SUM(I8:I22)</f>
        <v>-9.5576979219913483E-8</v>
      </c>
    </row>
    <row r="25" spans="1:9" ht="15.75" thickTop="1" x14ac:dyDescent="0.25"/>
  </sheetData>
  <mergeCells count="4">
    <mergeCell ref="C1:H1"/>
    <mergeCell ref="B2:B5"/>
    <mergeCell ref="E2:F2"/>
    <mergeCell ref="A2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Jan-feb</vt:lpstr>
      <vt:lpstr>jan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Tormod Reiersen</dc:creator>
  <cp:lastModifiedBy>Tormod Reiersen</cp:lastModifiedBy>
  <dcterms:created xsi:type="dcterms:W3CDTF">2025-01-23T11:45:39Z</dcterms:created>
  <dcterms:modified xsi:type="dcterms:W3CDTF">2025-03-20T07:41:17Z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2025-01-23T11:58:01Z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f9b11c7a-1d2d-4d6e-92c7-736ddf1742d0</vt:lpwstr>
  </property>
  <property fmtid="{D5CDD505-2E9C-101B-9397-08002B2CF9AE}" pid="8" name="MSIP_Label_b7a0defb-d95a-4801-9cac-afdefc91cdbd_ContentBits">
    <vt:lpwstr>0</vt:lpwstr>
  </property>
</Properties>
</file>