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07.tjenester.u.dep.no\0900$\Hjem\NFD7059\Documents\Bærekraft\"/>
    </mc:Choice>
  </mc:AlternateContent>
  <xr:revisionPtr revIDLastSave="0" documentId="8_{C61F2D5B-6FA5-4B40-820B-22661D371AC7}" xr6:coauthVersionLast="47" xr6:coauthVersionMax="47" xr10:uidLastSave="{00000000-0000-0000-0000-000000000000}"/>
  <bookViews>
    <workbookView xWindow="-120" yWindow="-120" windowWidth="29040" windowHeight="17520" xr2:uid="{8B245A5C-45BB-4F5A-A89B-0B71610798F0}"/>
  </bookViews>
  <sheets>
    <sheet name="Klimaregnskap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3" l="1"/>
  <c r="F34" i="3" l="1"/>
  <c r="F35" i="3"/>
  <c r="F33" i="3" l="1"/>
  <c r="F42" i="3"/>
  <c r="F43" i="3"/>
  <c r="H41" i="3" l="1"/>
  <c r="H33" i="3" l="1"/>
  <c r="H35" i="3"/>
  <c r="H43" i="3"/>
  <c r="H42" i="3"/>
  <c r="H36" i="3"/>
  <c r="H30" i="3"/>
  <c r="H27" i="3"/>
  <c r="H16" i="3"/>
  <c r="H4" i="3"/>
  <c r="H53" i="3"/>
  <c r="H54" i="3"/>
  <c r="H31" i="3"/>
  <c r="H32" i="3"/>
  <c r="H39" i="3"/>
  <c r="H38" i="3"/>
  <c r="H37" i="3"/>
  <c r="H34" i="3"/>
  <c r="H29" i="3"/>
  <c r="H18" i="3"/>
  <c r="H17" i="3"/>
  <c r="H11" i="3"/>
  <c r="H10" i="3"/>
  <c r="H7" i="3"/>
  <c r="H8" i="3"/>
  <c r="H9" i="3"/>
  <c r="H6" i="3"/>
  <c r="H52" i="3"/>
  <c r="H26" i="3"/>
  <c r="H25" i="3"/>
  <c r="H24" i="3"/>
  <c r="H23" i="3"/>
  <c r="H55" i="3" l="1"/>
  <c r="H19" i="3"/>
  <c r="L4" i="3" s="1"/>
  <c r="H5" i="3"/>
  <c r="H12" i="3" s="1"/>
  <c r="L3" i="3" l="1"/>
  <c r="H28" i="3"/>
  <c r="H40" i="3"/>
  <c r="H44" i="3" l="1"/>
  <c r="L5" i="3" s="1"/>
  <c r="L6" i="3" s="1"/>
  <c r="H46" i="3" l="1"/>
  <c r="H48" i="3"/>
  <c r="H47" i="3"/>
</calcChain>
</file>

<file path=xl/sharedStrings.xml><?xml version="1.0" encoding="utf-8"?>
<sst xmlns="http://schemas.openxmlformats.org/spreadsheetml/2006/main" count="185" uniqueCount="77">
  <si>
    <t>Mengde</t>
  </si>
  <si>
    <t>Enhet</t>
  </si>
  <si>
    <t>Scope 1 - Direkte utslipp</t>
  </si>
  <si>
    <t>Type</t>
  </si>
  <si>
    <t>Diesel</t>
  </si>
  <si>
    <t>liter</t>
  </si>
  <si>
    <t>kg</t>
  </si>
  <si>
    <t>kWh</t>
  </si>
  <si>
    <t>Bensin</t>
  </si>
  <si>
    <t>Kategori</t>
  </si>
  <si>
    <t>Klimapåvirkning (tCO2e)</t>
  </si>
  <si>
    <t>Drivstofforbruk</t>
  </si>
  <si>
    <t>l</t>
  </si>
  <si>
    <t>SUM Scope 1 (tCO2e)</t>
  </si>
  <si>
    <t>Energiforbruk</t>
  </si>
  <si>
    <t>SUM Scope 2 (tCO2e)</t>
  </si>
  <si>
    <t xml:space="preserve">Scope 3 - Andre indirekte utslipp </t>
  </si>
  <si>
    <t>SUM Scope 3 (tCO2e)</t>
  </si>
  <si>
    <t>TOTAL Scope 1 + 2 + 3 ved lokasjonsbasert metode (tCO2e)</t>
  </si>
  <si>
    <t>*TOTAL Scope 1 + 2 + 3 ved markedsbasert metode (tCO2e)</t>
  </si>
  <si>
    <t>* SUM Scope 2 og 3 ved markedsbasert metode (tCO2e)</t>
  </si>
  <si>
    <t>Utslippsfaktor</t>
  </si>
  <si>
    <t>kg CO2e/l</t>
  </si>
  <si>
    <t>kg CO2e/kWh</t>
  </si>
  <si>
    <t>SUM Scope 2 ved markedsbasert metode (tCO2e)</t>
  </si>
  <si>
    <t>Scope 1</t>
  </si>
  <si>
    <t>Scope 2</t>
  </si>
  <si>
    <t>Scope 3</t>
  </si>
  <si>
    <t>kg CO2e/kg</t>
  </si>
  <si>
    <t>Avfall</t>
  </si>
  <si>
    <t>Restavfall</t>
  </si>
  <si>
    <t>Papp</t>
  </si>
  <si>
    <t>Glass</t>
  </si>
  <si>
    <t>Fly - Europa</t>
  </si>
  <si>
    <t>kwh</t>
  </si>
  <si>
    <t>Scope 2 - Indirekte utslipp fra innkjøpt energi (lokasjonsbasert)</t>
  </si>
  <si>
    <t>Scope 2 - markedsbasert metode</t>
  </si>
  <si>
    <t>Biodiesel HVO</t>
  </si>
  <si>
    <t>Egne kjøretøy</t>
  </si>
  <si>
    <t>Bil - diesel</t>
  </si>
  <si>
    <t>Bil - bensin</t>
  </si>
  <si>
    <t>Kjølemedier</t>
  </si>
  <si>
    <t>km</t>
  </si>
  <si>
    <t>kg CO2e/km</t>
  </si>
  <si>
    <t>HFC-134a (Kyoto protocol products)</t>
  </si>
  <si>
    <t>R410A (Blends)kg</t>
  </si>
  <si>
    <t>Fjernvarme</t>
  </si>
  <si>
    <t>Innkjøp av varer og tjenester</t>
  </si>
  <si>
    <t>Elektronikk</t>
  </si>
  <si>
    <t>Plast</t>
  </si>
  <si>
    <t>Fly - Norge</t>
  </si>
  <si>
    <t>antall reiser en vei</t>
  </si>
  <si>
    <t>kg CO2e/pkm</t>
  </si>
  <si>
    <t>SUM</t>
  </si>
  <si>
    <t>Bil - elektrisk</t>
  </si>
  <si>
    <t>Kilder til utslippsfaktorer</t>
  </si>
  <si>
    <t>Kilder</t>
  </si>
  <si>
    <t>Utarbeidet av Emisoft AS</t>
  </si>
  <si>
    <t>Oppsummert klimagassutslipp (lokasjonsbasert) (tCO2e)</t>
  </si>
  <si>
    <t>Drivstoff- og energirelaterte aktiviteter (WTT og T&amp;D)</t>
  </si>
  <si>
    <t>Forretningsreiser</t>
  </si>
  <si>
    <t>Fyll inn mengdedata i kolonne D for å få utslippsresultat i Scope 1, 2 og 3</t>
  </si>
  <si>
    <t>Strøm uten opprinnelsesgarantier</t>
  </si>
  <si>
    <t>Strøm med opprinnelsesgarantier</t>
  </si>
  <si>
    <t>Merk at kun de mest anvendte kategoriene og typene i Scope 1, 2 og 3 er inkludert.</t>
  </si>
  <si>
    <t>Transport</t>
  </si>
  <si>
    <t>Lastebil</t>
  </si>
  <si>
    <t>tkm</t>
  </si>
  <si>
    <t>kg CO2e/tkm</t>
  </si>
  <si>
    <t xml:space="preserve">support@emisoft.com </t>
  </si>
  <si>
    <t>For spørsmål ta kontakt med Emisoft:</t>
  </si>
  <si>
    <t>- DEFRA (2021), «Greenhouse gas reporting: conversion factors 2021» https://www.gov.uk/government/publications/greenhouse-gas-reporting-conversion-factors-2021 (full set)*</t>
  </si>
  <si>
    <t xml:space="preserve">* Omregningsfaktorer for WTT og T&amp;D oppdateres ikke lenger årlig av DEFRA. Disse kan kjøpes av IEA aller via andre tilbydere. </t>
  </si>
  <si>
    <t xml:space="preserve">Klimaregnskapet (utslippstyper, faktorer og kalkulasjoner) er satt opp i forbindelse med samlingen hos Nærings- og Fiskeridepartementet 02.11.2022. Faktorene er oppdatert for 2024 av Eierskapasvdelingen i NFD. </t>
  </si>
  <si>
    <t>- DEFRA (2024), «Greenhouse gas reporting: conversion factors 2024» https://www.gov.uk/government/publications/greenhouse-gas-reporting-conversion-factors-2024 (full set)</t>
  </si>
  <si>
    <t>-DEFRA (2024), «Greenhouse gas reporting: conversion factors 2024» https://www.gov.uk/government/publications/greenhouse-gas-reporting-conversion-factors-2024 (full set)</t>
  </si>
  <si>
    <t>- DEFRA (2024), «Greenhouse gas reporting: conversion factors 2024» https://www.gov.uk/government/publications/greenhouse-gas-reporting-conversion-factors-2024 (full set)
- NVE (2024), «Lokasjonsbasert metode 2023-faktorer» https://www.nve.no/energi/energisystem/kraftproduksjon/hvor-kommer-strommen-fra/
- NVE (2024), «Markedsbasert metode 2023-faktorer» https://www.nve.no/energi/virkemidler/opprinnelsesgarantier-og-varedeklarasjon-for-stromleverandorer/varedeklarasjon-for-stromleverandorer/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</si>
</sst>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Segoe UI Light"/>
      <family val="2"/>
    </font>
    <font>
      <b/>
      <sz val="10"/>
      <color rgb="FF000000"/>
      <name val="Segoe UI Light"/>
      <family val="2"/>
    </font>
    <font>
      <sz val="11"/>
      <color rgb="FF000000"/>
      <name val="Segoe UI Light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1D9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right" vertical="center"/>
    </xf>
    <xf numFmtId="166" fontId="0" fillId="0" borderId="0" xfId="1" applyNumberFormat="1" applyFont="1"/>
    <xf numFmtId="166" fontId="2" fillId="2" borderId="5" xfId="1" applyNumberFormat="1" applyFont="1" applyFill="1" applyBorder="1" applyAlignment="1">
      <alignment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166" fontId="2" fillId="2" borderId="8" xfId="1" applyNumberFormat="1" applyFont="1" applyFill="1" applyBorder="1" applyAlignment="1">
      <alignment vertical="center" wrapText="1"/>
    </xf>
    <xf numFmtId="166" fontId="2" fillId="2" borderId="0" xfId="1" applyNumberFormat="1" applyFont="1" applyFill="1" applyBorder="1" applyAlignment="1">
      <alignment vertical="center"/>
    </xf>
    <xf numFmtId="164" fontId="0" fillId="0" borderId="0" xfId="1" applyFo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0" fontId="0" fillId="0" borderId="0" xfId="0" quotePrefix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2" fontId="0" fillId="0" borderId="0" xfId="0" applyNumberFormat="1"/>
    <xf numFmtId="166" fontId="3" fillId="0" borderId="5" xfId="1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0" borderId="5" xfId="1" applyFont="1" applyFill="1" applyBorder="1" applyAlignment="1">
      <alignment horizontal="right" vertical="center" wrapText="1"/>
    </xf>
    <xf numFmtId="164" fontId="3" fillId="0" borderId="9" xfId="1" applyFont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 wrapText="1"/>
    </xf>
    <xf numFmtId="166" fontId="2" fillId="4" borderId="0" xfId="1" applyNumberFormat="1" applyFont="1" applyFill="1" applyBorder="1" applyAlignment="1">
      <alignment vertical="center"/>
    </xf>
    <xf numFmtId="0" fontId="0" fillId="0" borderId="0" xfId="0" applyAlignment="1">
      <alignment horizontal="left" indent="1"/>
    </xf>
    <xf numFmtId="0" fontId="5" fillId="0" borderId="0" xfId="0" applyFont="1"/>
    <xf numFmtId="166" fontId="5" fillId="0" borderId="0" xfId="1" applyNumberFormat="1" applyFont="1"/>
    <xf numFmtId="0" fontId="3" fillId="0" borderId="3" xfId="0" applyFont="1" applyBorder="1" applyAlignment="1">
      <alignment horizontal="left" vertical="center" wrapText="1"/>
    </xf>
    <xf numFmtId="166" fontId="0" fillId="0" borderId="0" xfId="1" applyNumberFormat="1" applyFont="1" applyFill="1"/>
    <xf numFmtId="0" fontId="6" fillId="0" borderId="0" xfId="0" applyFont="1"/>
    <xf numFmtId="0" fontId="0" fillId="0" borderId="0" xfId="0" applyAlignment="1">
      <alignment horizontal="left" indent="1"/>
    </xf>
    <xf numFmtId="165" fontId="3" fillId="5" borderId="9" xfId="0" applyNumberFormat="1" applyFont="1" applyFill="1" applyBorder="1" applyAlignment="1">
      <alignment horizontal="right" vertical="center" wrapText="1"/>
    </xf>
    <xf numFmtId="0" fontId="8" fillId="0" borderId="0" xfId="0" applyFont="1"/>
    <xf numFmtId="2" fontId="8" fillId="0" borderId="0" xfId="0" applyNumberFormat="1" applyFont="1"/>
    <xf numFmtId="0" fontId="0" fillId="5" borderId="0" xfId="0" quotePrefix="1" applyFill="1" applyAlignment="1">
      <alignment horizontal="left" indent="1"/>
    </xf>
    <xf numFmtId="0" fontId="0" fillId="5" borderId="0" xfId="0" applyFill="1" applyAlignment="1">
      <alignment horizontal="left" indent="1"/>
    </xf>
    <xf numFmtId="0" fontId="9" fillId="0" borderId="0" xfId="0" applyFont="1" applyAlignment="1">
      <alignment horizontal="left" indent="1"/>
    </xf>
    <xf numFmtId="0" fontId="0" fillId="5" borderId="0" xfId="0" applyFill="1"/>
    <xf numFmtId="166" fontId="0" fillId="5" borderId="0" xfId="1" applyNumberFormat="1" applyFont="1" applyFill="1"/>
    <xf numFmtId="0" fontId="6" fillId="5" borderId="0" xfId="0" applyFont="1" applyFill="1"/>
    <xf numFmtId="166" fontId="7" fillId="5" borderId="0" xfId="2" applyNumberFormat="1" applyFill="1"/>
    <xf numFmtId="0" fontId="5" fillId="5" borderId="0" xfId="0" applyFont="1" applyFill="1"/>
    <xf numFmtId="0" fontId="0" fillId="0" borderId="0" xfId="0" applyAlignment="1">
      <alignment horizontal="left" indent="1"/>
    </xf>
    <xf numFmtId="0" fontId="0" fillId="5" borderId="0" xfId="0" quotePrefix="1" applyFill="1" applyAlignment="1">
      <alignment horizontal="left" indent="1"/>
    </xf>
    <xf numFmtId="0" fontId="0" fillId="5" borderId="0" xfId="0" applyFill="1" applyAlignment="1">
      <alignment horizontal="left" indent="1"/>
    </xf>
    <xf numFmtId="0" fontId="0" fillId="5" borderId="0" xfId="0" quotePrefix="1" applyFill="1" applyAlignment="1">
      <alignment horizontal="left" wrapText="1" indent="1"/>
    </xf>
    <xf numFmtId="0" fontId="0" fillId="0" borderId="0" xfId="0" applyAlignment="1">
      <alignment horizontal="left" vertical="top" indent="1"/>
    </xf>
    <xf numFmtId="0" fontId="0" fillId="0" borderId="10" xfId="0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Klimagassutslipp (lokasjonsbasert) (tCO2e)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38664439333143058"/>
          <c:y val="0.23645338042109304"/>
          <c:w val="0.28403593341681965"/>
          <c:h val="0.49228099149309484"/>
        </c:manualLayout>
      </c:layout>
      <c:pieChart>
        <c:varyColors val="1"/>
        <c:ser>
          <c:idx val="0"/>
          <c:order val="0"/>
          <c:tx>
            <c:strRef>
              <c:f>'Klimaregnskap 2024'!$K$2</c:f>
              <c:strCache>
                <c:ptCount val="1"/>
                <c:pt idx="0">
                  <c:v> Oppsummert klimagassutslipp (lokasjonsbasert) (tCO2e) 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48-4CA0-BBF1-3CFF130633D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48-4CA0-BBF1-3CFF130633DA}"/>
              </c:ext>
            </c:extLst>
          </c:dPt>
          <c:dPt>
            <c:idx val="2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48-4CA0-BBF1-3CFF130633DA}"/>
              </c:ext>
            </c:extLst>
          </c:dPt>
          <c:dLbls>
            <c:dLbl>
              <c:idx val="0"/>
              <c:layout>
                <c:manualLayout>
                  <c:x val="1.3458914650594048E-2"/>
                  <c:y val="0.12615269284178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8-4CA0-BBF1-3CFF130633DA}"/>
                </c:ext>
              </c:extLst>
            </c:dLbl>
            <c:dLbl>
              <c:idx val="1"/>
              <c:layout>
                <c:manualLayout>
                  <c:x val="1.6602450385401431E-2"/>
                  <c:y val="5.7594470950795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48-4CA0-BBF1-3CFF130633D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'Klimaregnskap 2024'!$K$3:$K$5</c:f>
              <c:strCache>
                <c:ptCount val="3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</c:strCache>
            </c:strRef>
          </c:cat>
          <c:val>
            <c:numRef>
              <c:f>'Klimaregnskap 2024'!$L$3:$L$5</c:f>
              <c:numCache>
                <c:formatCode>_-* #\ ##0.00_-;\-* #\ ##0.00_-;_-*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A-4E5F-9F6A-6208C3087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615950</xdr:colOff>
      <xdr:row>8</xdr:row>
      <xdr:rowOff>1586</xdr:rowOff>
    </xdr:from>
    <xdr:to>
      <xdr:col>12</xdr:col>
      <xdr:colOff>0</xdr:colOff>
      <xdr:row>16</xdr:row>
      <xdr:rowOff>285750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BCEE05-A197-9D2F-554B-A8D64F9EA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emisof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B619-425E-4838-ACBA-2BD8F51E2E3C}">
  <dimension ref="B1:L75"/>
  <sheetViews>
    <sheetView showGridLines="0" tabSelected="1" topLeftCell="A23" zoomScale="90" zoomScaleNormal="90" workbookViewId="0">
      <selection activeCell="L38" sqref="L38"/>
    </sheetView>
  </sheetViews>
  <sheetFormatPr baseColWidth="10" defaultColWidth="9.140625" defaultRowHeight="15" x14ac:dyDescent="0.25"/>
  <cols>
    <col min="1" max="1" width="3.42578125" customWidth="1"/>
    <col min="2" max="3" width="16.5703125" customWidth="1"/>
    <col min="4" max="4" width="16.5703125" style="13" customWidth="1"/>
    <col min="5" max="5" width="17.42578125" bestFit="1" customWidth="1"/>
    <col min="6" max="8" width="16.5703125" customWidth="1"/>
    <col min="9" max="10" width="9.42578125" customWidth="1"/>
    <col min="11" max="11" width="54.42578125" customWidth="1"/>
    <col min="12" max="12" width="19.42578125" style="13" customWidth="1"/>
    <col min="13" max="13" width="10" customWidth="1"/>
    <col min="14" max="14" width="8.5703125" customWidth="1"/>
  </cols>
  <sheetData>
    <row r="1" spans="2:12" ht="18.600000000000001" customHeight="1" thickBot="1" x14ac:dyDescent="0.3">
      <c r="F1" s="63"/>
      <c r="G1" s="63"/>
    </row>
    <row r="2" spans="2:12" ht="17.25" thickBot="1" x14ac:dyDescent="0.3">
      <c r="B2" s="67" t="s">
        <v>2</v>
      </c>
      <c r="C2" s="68"/>
      <c r="D2" s="68"/>
      <c r="E2" s="68"/>
      <c r="F2" s="68"/>
      <c r="G2" s="68"/>
      <c r="H2" s="69"/>
      <c r="K2" s="17" t="s">
        <v>58</v>
      </c>
      <c r="L2" s="5"/>
    </row>
    <row r="3" spans="2:12" ht="29.25" thickBot="1" x14ac:dyDescent="0.3">
      <c r="B3" s="1" t="s">
        <v>9</v>
      </c>
      <c r="C3" s="1" t="s">
        <v>3</v>
      </c>
      <c r="D3" s="1" t="s">
        <v>0</v>
      </c>
      <c r="E3" s="1" t="s">
        <v>1</v>
      </c>
      <c r="F3" s="1" t="s">
        <v>21</v>
      </c>
      <c r="G3" s="2" t="s">
        <v>1</v>
      </c>
      <c r="H3" s="2" t="s">
        <v>10</v>
      </c>
      <c r="K3" t="s">
        <v>25</v>
      </c>
      <c r="L3" s="18">
        <f>H12</f>
        <v>0</v>
      </c>
    </row>
    <row r="4" spans="2:12" ht="17.25" thickBot="1" x14ac:dyDescent="0.3">
      <c r="B4" s="64" t="s">
        <v>11</v>
      </c>
      <c r="C4" s="3" t="s">
        <v>8</v>
      </c>
      <c r="D4" s="35"/>
      <c r="E4" s="3" t="s">
        <v>12</v>
      </c>
      <c r="F4" s="76">
        <v>2.33955</v>
      </c>
      <c r="G4" s="3" t="s">
        <v>22</v>
      </c>
      <c r="H4" s="11">
        <f>(D4*F4)/1000</f>
        <v>0</v>
      </c>
      <c r="K4" t="s">
        <v>26</v>
      </c>
      <c r="L4" s="18">
        <f>H19</f>
        <v>0</v>
      </c>
    </row>
    <row r="5" spans="2:12" ht="17.25" thickBot="1" x14ac:dyDescent="0.3">
      <c r="B5" s="65"/>
      <c r="C5" s="3" t="s">
        <v>4</v>
      </c>
      <c r="D5" s="35"/>
      <c r="E5" s="3" t="s">
        <v>12</v>
      </c>
      <c r="F5" s="76">
        <v>2.62818</v>
      </c>
      <c r="G5" s="3" t="s">
        <v>22</v>
      </c>
      <c r="H5" s="11">
        <f>(D5*F5)/1000</f>
        <v>0</v>
      </c>
      <c r="K5" t="s">
        <v>27</v>
      </c>
      <c r="L5" s="18">
        <f>H44</f>
        <v>0</v>
      </c>
    </row>
    <row r="6" spans="2:12" ht="17.25" thickBot="1" x14ac:dyDescent="0.3">
      <c r="B6" s="66"/>
      <c r="C6" s="3" t="s">
        <v>37</v>
      </c>
      <c r="D6" s="35"/>
      <c r="E6" s="3" t="s">
        <v>12</v>
      </c>
      <c r="F6" s="76">
        <v>3.5580000000000001E-2</v>
      </c>
      <c r="G6" s="3" t="s">
        <v>22</v>
      </c>
      <c r="H6" s="11">
        <f>(D6*F6)/1000</f>
        <v>0</v>
      </c>
      <c r="K6" s="17" t="s">
        <v>53</v>
      </c>
      <c r="L6" s="38">
        <f>SUM(L3:L5)</f>
        <v>0</v>
      </c>
    </row>
    <row r="7" spans="2:12" ht="17.25" thickBot="1" x14ac:dyDescent="0.3">
      <c r="B7" s="64" t="s">
        <v>38</v>
      </c>
      <c r="C7" s="3" t="s">
        <v>39</v>
      </c>
      <c r="D7" s="35"/>
      <c r="E7" s="3" t="s">
        <v>42</v>
      </c>
      <c r="F7" s="76">
        <v>0.16983999999999999</v>
      </c>
      <c r="G7" s="3" t="s">
        <v>43</v>
      </c>
      <c r="H7" s="11">
        <f t="shared" ref="H7:H10" si="0">(D7*F7)/1000</f>
        <v>0</v>
      </c>
      <c r="L7" s="18"/>
    </row>
    <row r="8" spans="2:12" ht="17.25" thickBot="1" x14ac:dyDescent="0.3">
      <c r="B8" s="65"/>
      <c r="C8" s="3" t="s">
        <v>40</v>
      </c>
      <c r="D8" s="35"/>
      <c r="E8" s="3" t="s">
        <v>42</v>
      </c>
      <c r="F8" s="76">
        <v>0.16381999999999999</v>
      </c>
      <c r="G8" s="3" t="s">
        <v>43</v>
      </c>
      <c r="H8" s="11">
        <f t="shared" si="0"/>
        <v>0</v>
      </c>
      <c r="L8" s="18"/>
    </row>
    <row r="9" spans="2:12" ht="17.25" thickBot="1" x14ac:dyDescent="0.3">
      <c r="B9" s="66"/>
      <c r="C9" s="3" t="s">
        <v>54</v>
      </c>
      <c r="D9" s="35"/>
      <c r="E9" s="3" t="s">
        <v>42</v>
      </c>
      <c r="F9" s="77">
        <v>0</v>
      </c>
      <c r="G9" s="3" t="s">
        <v>43</v>
      </c>
      <c r="H9" s="11">
        <f t="shared" si="0"/>
        <v>0</v>
      </c>
      <c r="L9" s="18"/>
    </row>
    <row r="10" spans="2:12" ht="53.45" customHeight="1" thickBot="1" x14ac:dyDescent="0.3">
      <c r="B10" s="64" t="s">
        <v>41</v>
      </c>
      <c r="C10" s="3" t="s">
        <v>44</v>
      </c>
      <c r="D10" s="35"/>
      <c r="E10" s="3" t="s">
        <v>6</v>
      </c>
      <c r="F10" s="77">
        <v>1300</v>
      </c>
      <c r="G10" s="3" t="s">
        <v>28</v>
      </c>
      <c r="H10" s="11">
        <f t="shared" si="0"/>
        <v>0</v>
      </c>
      <c r="L10" s="18"/>
    </row>
    <row r="11" spans="2:12" ht="17.25" thickBot="1" x14ac:dyDescent="0.3">
      <c r="B11" s="66"/>
      <c r="C11" s="3" t="s">
        <v>45</v>
      </c>
      <c r="D11" s="35"/>
      <c r="E11" s="3" t="s">
        <v>6</v>
      </c>
      <c r="F11" s="77">
        <v>1924</v>
      </c>
      <c r="G11" s="3" t="s">
        <v>28</v>
      </c>
      <c r="H11" s="11">
        <f t="shared" ref="H11" si="1">(D11*F11)/1000</f>
        <v>0</v>
      </c>
      <c r="L11" s="18"/>
    </row>
    <row r="12" spans="2:12" ht="17.25" thickBot="1" x14ac:dyDescent="0.3">
      <c r="B12" s="19" t="s">
        <v>13</v>
      </c>
      <c r="C12" s="20"/>
      <c r="D12" s="20"/>
      <c r="E12" s="20"/>
      <c r="F12" s="20"/>
      <c r="G12" s="21"/>
      <c r="H12" s="12">
        <f>SUM(H4:H11)</f>
        <v>0</v>
      </c>
    </row>
    <row r="13" spans="2:12" ht="16.5" customHeight="1" thickBot="1" x14ac:dyDescent="0.3">
      <c r="B13" s="32"/>
      <c r="C13" s="33"/>
      <c r="D13" s="33"/>
      <c r="E13" s="33"/>
      <c r="F13" s="33"/>
      <c r="G13" s="33"/>
      <c r="H13" s="34"/>
    </row>
    <row r="14" spans="2:12" ht="17.25" thickBot="1" x14ac:dyDescent="0.3">
      <c r="B14" s="67" t="s">
        <v>35</v>
      </c>
      <c r="C14" s="68"/>
      <c r="D14" s="68"/>
      <c r="E14" s="68"/>
      <c r="F14" s="68"/>
      <c r="G14" s="68"/>
      <c r="H14" s="69"/>
    </row>
    <row r="15" spans="2:12" ht="29.25" thickBot="1" x14ac:dyDescent="0.3">
      <c r="B15" s="1" t="s">
        <v>9</v>
      </c>
      <c r="C15" s="2" t="s">
        <v>3</v>
      </c>
      <c r="D15" s="14" t="s">
        <v>0</v>
      </c>
      <c r="E15" s="2" t="s">
        <v>1</v>
      </c>
      <c r="F15" s="2" t="s">
        <v>21</v>
      </c>
      <c r="G15" s="2" t="s">
        <v>1</v>
      </c>
      <c r="H15" s="2" t="s">
        <v>10</v>
      </c>
    </row>
    <row r="16" spans="2:12" ht="48" customHeight="1" thickBot="1" x14ac:dyDescent="0.3">
      <c r="B16" s="64" t="s">
        <v>14</v>
      </c>
      <c r="C16" s="3" t="s">
        <v>62</v>
      </c>
      <c r="D16" s="15"/>
      <c r="E16" s="3" t="s">
        <v>7</v>
      </c>
      <c r="F16" s="76">
        <v>1.4999999999999999E-2</v>
      </c>
      <c r="G16" s="3" t="s">
        <v>23</v>
      </c>
      <c r="H16" s="11">
        <f>(D16*F16)/1000</f>
        <v>0</v>
      </c>
    </row>
    <row r="17" spans="2:11" ht="48" customHeight="1" thickBot="1" x14ac:dyDescent="0.3">
      <c r="B17" s="65"/>
      <c r="C17" s="3" t="s">
        <v>63</v>
      </c>
      <c r="D17" s="15"/>
      <c r="E17" s="3" t="s">
        <v>7</v>
      </c>
      <c r="F17" s="76">
        <v>1.4999999999999999E-2</v>
      </c>
      <c r="G17" s="3" t="s">
        <v>23</v>
      </c>
      <c r="H17" s="11">
        <f>(D17*F17)/1000</f>
        <v>0</v>
      </c>
    </row>
    <row r="18" spans="2:11" ht="17.25" thickBot="1" x14ac:dyDescent="0.3">
      <c r="B18" s="66"/>
      <c r="C18" s="3" t="s">
        <v>46</v>
      </c>
      <c r="D18" s="15"/>
      <c r="E18" s="3" t="s">
        <v>7</v>
      </c>
      <c r="F18" s="76">
        <v>0.17965</v>
      </c>
      <c r="G18" s="3" t="s">
        <v>23</v>
      </c>
      <c r="H18" s="11">
        <f>(D18*F18)/1000</f>
        <v>0</v>
      </c>
      <c r="K18" s="45" t="s">
        <v>61</v>
      </c>
    </row>
    <row r="19" spans="2:11" ht="17.25" thickBot="1" x14ac:dyDescent="0.3">
      <c r="B19" s="70" t="s">
        <v>15</v>
      </c>
      <c r="C19" s="71"/>
      <c r="D19" s="71"/>
      <c r="E19" s="71"/>
      <c r="F19" s="71"/>
      <c r="G19" s="72"/>
      <c r="H19" s="12">
        <f>SUM(H16:H18)</f>
        <v>0</v>
      </c>
      <c r="K19" t="s">
        <v>64</v>
      </c>
    </row>
    <row r="20" spans="2:11" ht="16.5" customHeight="1" thickBot="1" x14ac:dyDescent="0.3">
      <c r="B20" s="32"/>
      <c r="C20" s="33"/>
      <c r="D20" s="33"/>
      <c r="E20" s="33"/>
      <c r="F20" s="33"/>
      <c r="G20" s="33"/>
      <c r="H20" s="34"/>
    </row>
    <row r="21" spans="2:11" ht="17.25" thickBot="1" x14ac:dyDescent="0.3">
      <c r="B21" s="67" t="s">
        <v>16</v>
      </c>
      <c r="C21" s="68"/>
      <c r="D21" s="68"/>
      <c r="E21" s="68"/>
      <c r="F21" s="68"/>
      <c r="G21" s="68"/>
      <c r="H21" s="69"/>
    </row>
    <row r="22" spans="2:11" ht="29.25" thickBot="1" x14ac:dyDescent="0.3">
      <c r="B22" s="1" t="s">
        <v>9</v>
      </c>
      <c r="C22" s="2" t="s">
        <v>3</v>
      </c>
      <c r="D22" s="14" t="s">
        <v>0</v>
      </c>
      <c r="E22" s="2" t="s">
        <v>1</v>
      </c>
      <c r="F22" s="9" t="s">
        <v>21</v>
      </c>
      <c r="G22" s="9" t="s">
        <v>1</v>
      </c>
      <c r="H22" s="2" t="s">
        <v>10</v>
      </c>
    </row>
    <row r="23" spans="2:11" ht="33" customHeight="1" thickBot="1" x14ac:dyDescent="0.3">
      <c r="B23" s="64" t="s">
        <v>47</v>
      </c>
      <c r="C23" s="3" t="s">
        <v>48</v>
      </c>
      <c r="D23" s="36"/>
      <c r="E23" s="22" t="s">
        <v>6</v>
      </c>
      <c r="F23" s="78">
        <v>5.6479456339952403</v>
      </c>
      <c r="G23" s="10" t="s">
        <v>28</v>
      </c>
      <c r="H23" s="11">
        <f t="shared" ref="H23:H28" si="2">(D23*F23)/1000</f>
        <v>0</v>
      </c>
    </row>
    <row r="24" spans="2:11" ht="17.25" thickBot="1" x14ac:dyDescent="0.3">
      <c r="B24" s="65"/>
      <c r="C24" s="6" t="s">
        <v>32</v>
      </c>
      <c r="D24" s="35"/>
      <c r="E24" s="22" t="s">
        <v>6</v>
      </c>
      <c r="F24" s="78">
        <v>1.40276666666667</v>
      </c>
      <c r="G24" s="10" t="s">
        <v>28</v>
      </c>
      <c r="H24" s="11">
        <f t="shared" si="2"/>
        <v>0</v>
      </c>
    </row>
    <row r="25" spans="2:11" ht="17.25" thickBot="1" x14ac:dyDescent="0.3">
      <c r="B25" s="65"/>
      <c r="C25" s="6" t="s">
        <v>31</v>
      </c>
      <c r="D25" s="35"/>
      <c r="E25" s="22" t="s">
        <v>6</v>
      </c>
      <c r="F25" s="78">
        <v>1.19396586</v>
      </c>
      <c r="G25" s="10" t="s">
        <v>28</v>
      </c>
      <c r="H25" s="11">
        <f t="shared" si="2"/>
        <v>0</v>
      </c>
      <c r="I25" s="23"/>
    </row>
    <row r="26" spans="2:11" ht="17.25" thickBot="1" x14ac:dyDescent="0.3">
      <c r="B26" s="66"/>
      <c r="C26" s="6" t="s">
        <v>49</v>
      </c>
      <c r="D26" s="35"/>
      <c r="E26" s="22" t="s">
        <v>6</v>
      </c>
      <c r="F26" s="78">
        <v>3.1647804900000001</v>
      </c>
      <c r="G26" s="10" t="s">
        <v>28</v>
      </c>
      <c r="H26" s="11">
        <f t="shared" si="2"/>
        <v>0</v>
      </c>
      <c r="I26" s="28"/>
    </row>
    <row r="27" spans="2:11" ht="17.25" thickBot="1" x14ac:dyDescent="0.3">
      <c r="B27" s="64" t="s">
        <v>59</v>
      </c>
      <c r="C27" s="3" t="s">
        <v>8</v>
      </c>
      <c r="D27" s="35"/>
      <c r="E27" s="30" t="s">
        <v>5</v>
      </c>
      <c r="F27" s="78">
        <v>0.60663999999999996</v>
      </c>
      <c r="G27" s="10" t="s">
        <v>22</v>
      </c>
      <c r="H27" s="11">
        <f>(D27*F27)/1000</f>
        <v>0</v>
      </c>
    </row>
    <row r="28" spans="2:11" ht="17.25" thickBot="1" x14ac:dyDescent="0.3">
      <c r="B28" s="65"/>
      <c r="C28" s="3" t="s">
        <v>4</v>
      </c>
      <c r="D28" s="35"/>
      <c r="E28" s="30" t="s">
        <v>5</v>
      </c>
      <c r="F28" s="78">
        <v>0.62409000000000003</v>
      </c>
      <c r="G28" s="10" t="s">
        <v>22</v>
      </c>
      <c r="H28" s="11">
        <f t="shared" si="2"/>
        <v>0</v>
      </c>
    </row>
    <row r="29" spans="2:11" ht="17.25" thickBot="1" x14ac:dyDescent="0.3">
      <c r="B29" s="65"/>
      <c r="C29" s="3" t="s">
        <v>37</v>
      </c>
      <c r="D29" s="35"/>
      <c r="E29" s="30" t="s">
        <v>5</v>
      </c>
      <c r="F29" s="78">
        <v>0.55900000000000005</v>
      </c>
      <c r="G29" s="10" t="s">
        <v>22</v>
      </c>
      <c r="H29" s="11">
        <f t="shared" ref="H29" si="3">(D29*F29)/1000</f>
        <v>0</v>
      </c>
    </row>
    <row r="30" spans="2:11" ht="17.25" thickBot="1" x14ac:dyDescent="0.3">
      <c r="B30" s="65"/>
      <c r="C30" s="3" t="s">
        <v>39</v>
      </c>
      <c r="D30" s="35"/>
      <c r="E30" s="3" t="s">
        <v>42</v>
      </c>
      <c r="F30" s="78">
        <v>4.1459999999999997E-2</v>
      </c>
      <c r="G30" s="3" t="s">
        <v>43</v>
      </c>
      <c r="H30" s="11">
        <f>(D30*F30)/1000</f>
        <v>0</v>
      </c>
    </row>
    <row r="31" spans="2:11" ht="17.25" thickBot="1" x14ac:dyDescent="0.3">
      <c r="B31" s="65"/>
      <c r="C31" s="3" t="s">
        <v>40</v>
      </c>
      <c r="D31" s="35"/>
      <c r="E31" s="3" t="s">
        <v>42</v>
      </c>
      <c r="F31" s="78">
        <v>4.5990000000000003E-2</v>
      </c>
      <c r="G31" s="3" t="s">
        <v>43</v>
      </c>
      <c r="H31" s="11">
        <f t="shared" ref="H31:H32" si="4">(D31*F31)/1000</f>
        <v>0</v>
      </c>
    </row>
    <row r="32" spans="2:11" ht="17.25" thickBot="1" x14ac:dyDescent="0.3">
      <c r="B32" s="65"/>
      <c r="C32" s="3" t="s">
        <v>54</v>
      </c>
      <c r="D32" s="35"/>
      <c r="E32" s="3" t="s">
        <v>42</v>
      </c>
      <c r="F32" s="78">
        <v>1.0489999999999999E-2</v>
      </c>
      <c r="G32" s="3" t="s">
        <v>43</v>
      </c>
      <c r="H32" s="11">
        <f t="shared" si="4"/>
        <v>0</v>
      </c>
    </row>
    <row r="33" spans="2:12" ht="50.25" thickBot="1" x14ac:dyDescent="0.3">
      <c r="B33" s="65"/>
      <c r="C33" s="3" t="s">
        <v>62</v>
      </c>
      <c r="D33" s="15"/>
      <c r="E33" s="3" t="s">
        <v>7</v>
      </c>
      <c r="F33" s="79">
        <f>0.00274612515554494+0.000213359745704672</f>
        <v>2.9594849012496119E-3</v>
      </c>
      <c r="G33" s="10" t="s">
        <v>23</v>
      </c>
      <c r="H33" s="11">
        <f t="shared" ref="H33:H39" si="5">(D33*F33)/1000</f>
        <v>0</v>
      </c>
      <c r="I33" s="49"/>
    </row>
    <row r="34" spans="2:12" ht="50.25" thickBot="1" x14ac:dyDescent="0.3">
      <c r="B34" s="65"/>
      <c r="C34" s="3" t="s">
        <v>63</v>
      </c>
      <c r="D34" s="15"/>
      <c r="E34" s="3" t="s">
        <v>7</v>
      </c>
      <c r="F34" s="79">
        <f>0.00274612515554494+0.000213359745704672</f>
        <v>2.9594849012496119E-3</v>
      </c>
      <c r="G34" s="10" t="s">
        <v>23</v>
      </c>
      <c r="H34" s="11">
        <f t="shared" si="5"/>
        <v>0</v>
      </c>
      <c r="I34" s="49"/>
    </row>
    <row r="35" spans="2:12" ht="17.25" thickBot="1" x14ac:dyDescent="0.3">
      <c r="B35" s="66"/>
      <c r="C35" s="3" t="s">
        <v>46</v>
      </c>
      <c r="D35" s="35"/>
      <c r="E35" s="30" t="s">
        <v>34</v>
      </c>
      <c r="F35" s="79">
        <f>0.03341+0.00165947368421053+0.00946</f>
        <v>4.4529473684210535E-2</v>
      </c>
      <c r="G35" s="10" t="s">
        <v>23</v>
      </c>
      <c r="H35" s="11">
        <f t="shared" si="5"/>
        <v>0</v>
      </c>
      <c r="I35" s="48"/>
    </row>
    <row r="36" spans="2:12" ht="17.25" thickBot="1" x14ac:dyDescent="0.3">
      <c r="B36" s="64" t="s">
        <v>29</v>
      </c>
      <c r="C36" s="3" t="s">
        <v>48</v>
      </c>
      <c r="D36" s="35"/>
      <c r="E36" s="30" t="s">
        <v>6</v>
      </c>
      <c r="F36" s="47">
        <v>2.1280807236876299E-2</v>
      </c>
      <c r="G36" s="10" t="s">
        <v>28</v>
      </c>
      <c r="H36" s="11">
        <f>(D36*F36)/1000</f>
        <v>0</v>
      </c>
      <c r="I36" s="28"/>
    </row>
    <row r="37" spans="2:12" ht="17.25" thickBot="1" x14ac:dyDescent="0.3">
      <c r="B37" s="65"/>
      <c r="C37" s="3" t="s">
        <v>32</v>
      </c>
      <c r="D37" s="35"/>
      <c r="E37" s="30" t="s">
        <v>6</v>
      </c>
      <c r="F37" s="47">
        <v>2.1280807236876299E-2</v>
      </c>
      <c r="G37" s="10" t="s">
        <v>28</v>
      </c>
      <c r="H37" s="11">
        <f t="shared" si="5"/>
        <v>0</v>
      </c>
      <c r="I37" s="28"/>
    </row>
    <row r="38" spans="2:12" ht="17.25" thickBot="1" x14ac:dyDescent="0.3">
      <c r="B38" s="65"/>
      <c r="C38" s="3" t="s">
        <v>31</v>
      </c>
      <c r="D38" s="35"/>
      <c r="E38" s="30" t="s">
        <v>6</v>
      </c>
      <c r="F38" s="47">
        <v>2.1280807236876299E-2</v>
      </c>
      <c r="G38" s="10" t="s">
        <v>28</v>
      </c>
      <c r="H38" s="11">
        <f t="shared" si="5"/>
        <v>0</v>
      </c>
      <c r="I38" s="28"/>
    </row>
    <row r="39" spans="2:12" ht="17.25" thickBot="1" x14ac:dyDescent="0.3">
      <c r="B39" s="65"/>
      <c r="C39" s="3" t="s">
        <v>49</v>
      </c>
      <c r="D39" s="35"/>
      <c r="E39" s="30" t="s">
        <v>6</v>
      </c>
      <c r="F39" s="47">
        <v>2.1280807236876299E-2</v>
      </c>
      <c r="G39" s="10" t="s">
        <v>28</v>
      </c>
      <c r="H39" s="11">
        <f t="shared" si="5"/>
        <v>0</v>
      </c>
      <c r="I39" s="28"/>
    </row>
    <row r="40" spans="2:12" ht="17.25" thickBot="1" x14ac:dyDescent="0.3">
      <c r="B40" s="66"/>
      <c r="C40" s="3" t="s">
        <v>30</v>
      </c>
      <c r="D40" s="35"/>
      <c r="E40" s="31" t="s">
        <v>6</v>
      </c>
      <c r="F40" s="47">
        <v>2.1280807236876299E-2</v>
      </c>
      <c r="G40" s="10" t="s">
        <v>28</v>
      </c>
      <c r="H40" s="11">
        <f>(D40*F40)/1000</f>
        <v>0</v>
      </c>
      <c r="I40" s="28"/>
    </row>
    <row r="41" spans="2:12" ht="17.25" thickBot="1" x14ac:dyDescent="0.3">
      <c r="B41" s="43" t="s">
        <v>65</v>
      </c>
      <c r="C41" s="3" t="s">
        <v>66</v>
      </c>
      <c r="D41" s="29"/>
      <c r="E41" s="31" t="s">
        <v>67</v>
      </c>
      <c r="F41" s="47">
        <f xml:space="preserve">  0.09696+0.02599</f>
        <v>0.12295</v>
      </c>
      <c r="G41" s="10" t="s">
        <v>68</v>
      </c>
      <c r="H41" s="11">
        <f>(D41*F41)/1000</f>
        <v>0</v>
      </c>
      <c r="I41" s="49"/>
      <c r="L41" s="44"/>
    </row>
    <row r="42" spans="2:12" ht="17.25" thickBot="1" x14ac:dyDescent="0.3">
      <c r="B42" s="64" t="s">
        <v>60</v>
      </c>
      <c r="C42" s="3" t="s">
        <v>50</v>
      </c>
      <c r="D42" s="29"/>
      <c r="E42" s="31" t="s">
        <v>51</v>
      </c>
      <c r="F42" s="47">
        <f>0.272576785234899+0.02691</f>
        <v>0.29948678523489897</v>
      </c>
      <c r="G42" s="10" t="s">
        <v>52</v>
      </c>
      <c r="H42" s="11">
        <f>((400*D42)*F42)/1000</f>
        <v>0</v>
      </c>
      <c r="I42" s="49"/>
    </row>
    <row r="43" spans="2:12" ht="17.25" thickBot="1" x14ac:dyDescent="0.3">
      <c r="B43" s="66"/>
      <c r="C43" s="3" t="s">
        <v>33</v>
      </c>
      <c r="D43" s="29"/>
      <c r="E43" s="31" t="s">
        <v>51</v>
      </c>
      <c r="F43" s="47">
        <f>0.185917139597315+0.01681</f>
        <v>0.202727139597315</v>
      </c>
      <c r="G43" s="10" t="s">
        <v>52</v>
      </c>
      <c r="H43" s="11">
        <f>((1500*D43)*F43)/1000</f>
        <v>0</v>
      </c>
      <c r="I43" s="49"/>
    </row>
    <row r="44" spans="2:12" ht="17.25" thickBot="1" x14ac:dyDescent="0.3">
      <c r="B44" s="70" t="s">
        <v>17</v>
      </c>
      <c r="C44" s="71"/>
      <c r="D44" s="71"/>
      <c r="E44" s="71"/>
      <c r="F44" s="71"/>
      <c r="G44" s="72"/>
      <c r="H44" s="37">
        <f>SUM(H23:H43)</f>
        <v>0</v>
      </c>
      <c r="J44" s="24"/>
    </row>
    <row r="45" spans="2:12" ht="17.25" thickBot="1" x14ac:dyDescent="0.3">
      <c r="B45" s="73"/>
      <c r="C45" s="74"/>
      <c r="D45" s="74"/>
      <c r="E45" s="74"/>
      <c r="F45" s="74"/>
      <c r="G45" s="74"/>
      <c r="H45" s="75"/>
    </row>
    <row r="46" spans="2:12" ht="17.25" thickBot="1" x14ac:dyDescent="0.3">
      <c r="B46" s="70" t="s">
        <v>18</v>
      </c>
      <c r="C46" s="71"/>
      <c r="D46" s="71"/>
      <c r="E46" s="71"/>
      <c r="F46" s="71"/>
      <c r="G46" s="72"/>
      <c r="H46" s="37">
        <f>H12+H19+H44</f>
        <v>0</v>
      </c>
    </row>
    <row r="47" spans="2:12" ht="17.25" thickBot="1" x14ac:dyDescent="0.3">
      <c r="B47" s="70" t="s">
        <v>19</v>
      </c>
      <c r="C47" s="71"/>
      <c r="D47" s="71"/>
      <c r="E47" s="71"/>
      <c r="F47" s="71"/>
      <c r="G47" s="72"/>
      <c r="H47" s="37">
        <f>H12+H55+H44</f>
        <v>0</v>
      </c>
    </row>
    <row r="48" spans="2:12" ht="17.25" hidden="1" thickBot="1" x14ac:dyDescent="0.3">
      <c r="B48" s="19" t="s">
        <v>20</v>
      </c>
      <c r="C48" s="20"/>
      <c r="D48" s="20"/>
      <c r="E48" s="21"/>
      <c r="F48" s="4"/>
      <c r="G48" s="4"/>
      <c r="H48" s="12">
        <f>H55+H44</f>
        <v>0</v>
      </c>
    </row>
    <row r="49" spans="2:12" ht="15.75" thickBot="1" x14ac:dyDescent="0.3">
      <c r="J49" s="24"/>
    </row>
    <row r="50" spans="2:12" ht="17.25" thickBot="1" x14ac:dyDescent="0.3">
      <c r="B50" s="27" t="s">
        <v>36</v>
      </c>
      <c r="C50" s="25"/>
      <c r="D50" s="25"/>
      <c r="E50" s="25"/>
      <c r="F50" s="25"/>
      <c r="G50" s="25"/>
      <c r="H50" s="26"/>
    </row>
    <row r="51" spans="2:12" ht="29.25" thickBot="1" x14ac:dyDescent="0.3">
      <c r="B51" s="7" t="s">
        <v>9</v>
      </c>
      <c r="C51" s="8" t="s">
        <v>3</v>
      </c>
      <c r="D51" s="16" t="s">
        <v>0</v>
      </c>
      <c r="E51" s="8" t="s">
        <v>1</v>
      </c>
      <c r="F51" s="8" t="s">
        <v>21</v>
      </c>
      <c r="G51" s="7" t="s">
        <v>1</v>
      </c>
      <c r="H51" s="8" t="s">
        <v>10</v>
      </c>
    </row>
    <row r="52" spans="2:12" ht="49.5" customHeight="1" thickBot="1" x14ac:dyDescent="0.3">
      <c r="B52" s="64" t="s">
        <v>14</v>
      </c>
      <c r="C52" s="3" t="s">
        <v>62</v>
      </c>
      <c r="D52" s="15"/>
      <c r="E52" s="3" t="s">
        <v>7</v>
      </c>
      <c r="F52" s="76">
        <v>0.59899999999999998</v>
      </c>
      <c r="G52" s="3" t="s">
        <v>23</v>
      </c>
      <c r="H52" s="11">
        <f>(D52*F52)/1000</f>
        <v>0</v>
      </c>
    </row>
    <row r="53" spans="2:12" ht="48" customHeight="1" thickBot="1" x14ac:dyDescent="0.3">
      <c r="B53" s="65"/>
      <c r="C53" s="3" t="s">
        <v>63</v>
      </c>
      <c r="D53" s="15"/>
      <c r="E53" s="3" t="s">
        <v>7</v>
      </c>
      <c r="F53" s="77">
        <v>0</v>
      </c>
      <c r="G53" s="3" t="s">
        <v>23</v>
      </c>
      <c r="H53" s="11">
        <f t="shared" ref="H53:H54" si="6">(D53*F53)/1000</f>
        <v>0</v>
      </c>
    </row>
    <row r="54" spans="2:12" ht="17.25" thickBot="1" x14ac:dyDescent="0.3">
      <c r="B54" s="66"/>
      <c r="C54" s="3" t="s">
        <v>46</v>
      </c>
      <c r="D54" s="15"/>
      <c r="E54" s="3" t="s">
        <v>7</v>
      </c>
      <c r="F54" s="76">
        <v>0.17964657181208099</v>
      </c>
      <c r="G54" s="3" t="s">
        <v>23</v>
      </c>
      <c r="H54" s="11">
        <f t="shared" si="6"/>
        <v>0</v>
      </c>
    </row>
    <row r="55" spans="2:12" ht="17.25" thickBot="1" x14ac:dyDescent="0.3">
      <c r="B55" s="70" t="s">
        <v>24</v>
      </c>
      <c r="C55" s="71"/>
      <c r="D55" s="71"/>
      <c r="E55" s="71"/>
      <c r="F55" s="71"/>
      <c r="G55" s="72"/>
      <c r="H55" s="37">
        <f>SUM(H52:H54)</f>
        <v>0</v>
      </c>
    </row>
    <row r="58" spans="2:12" x14ac:dyDescent="0.25">
      <c r="B58" s="39" t="s">
        <v>55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2:12" x14ac:dyDescent="0.25">
      <c r="B59" s="17" t="s">
        <v>9</v>
      </c>
      <c r="C59" s="17"/>
      <c r="D59" s="17"/>
      <c r="E59" s="17" t="s">
        <v>56</v>
      </c>
      <c r="F59" s="17"/>
      <c r="G59" s="17"/>
      <c r="H59" s="17"/>
      <c r="I59" s="17"/>
      <c r="J59" s="17"/>
      <c r="K59" s="17"/>
      <c r="L59" s="17"/>
    </row>
    <row r="60" spans="2:12" x14ac:dyDescent="0.25">
      <c r="B60" s="58" t="s">
        <v>11</v>
      </c>
      <c r="C60" s="58"/>
      <c r="D60" s="58"/>
      <c r="E60" s="59" t="s">
        <v>75</v>
      </c>
      <c r="F60" s="60"/>
      <c r="G60" s="60"/>
      <c r="H60" s="60"/>
      <c r="I60" s="60"/>
      <c r="J60" s="60"/>
      <c r="K60" s="60"/>
      <c r="L60" s="60"/>
    </row>
    <row r="61" spans="2:12" x14ac:dyDescent="0.25">
      <c r="B61" s="58" t="s">
        <v>38</v>
      </c>
      <c r="C61" s="58"/>
      <c r="D61" s="58"/>
      <c r="E61" s="59" t="s">
        <v>75</v>
      </c>
      <c r="F61" s="60"/>
      <c r="G61" s="60"/>
      <c r="H61" s="60"/>
      <c r="I61" s="60"/>
      <c r="J61" s="60"/>
      <c r="K61" s="60"/>
      <c r="L61" s="60"/>
    </row>
    <row r="62" spans="2:12" ht="15.75" customHeight="1" x14ac:dyDescent="0.25">
      <c r="B62" s="58" t="s">
        <v>41</v>
      </c>
      <c r="C62" s="58"/>
      <c r="D62" s="58"/>
      <c r="E62" s="59" t="s">
        <v>75</v>
      </c>
      <c r="F62" s="60"/>
      <c r="G62" s="60"/>
      <c r="H62" s="60"/>
      <c r="I62" s="60"/>
      <c r="J62" s="60"/>
      <c r="K62" s="60"/>
      <c r="L62" s="60"/>
    </row>
    <row r="63" spans="2:12" ht="62.25" customHeight="1" x14ac:dyDescent="0.25">
      <c r="B63" s="62" t="s">
        <v>14</v>
      </c>
      <c r="C63" s="62"/>
      <c r="D63" s="62"/>
      <c r="E63" s="61" t="s">
        <v>76</v>
      </c>
      <c r="F63" s="60"/>
      <c r="G63" s="60"/>
      <c r="H63" s="60"/>
      <c r="I63" s="60"/>
      <c r="J63" s="60"/>
      <c r="K63" s="60"/>
      <c r="L63" s="60"/>
    </row>
    <row r="64" spans="2:12" x14ac:dyDescent="0.25">
      <c r="B64" s="58" t="s">
        <v>47</v>
      </c>
      <c r="C64" s="58"/>
      <c r="D64" s="58"/>
      <c r="E64" s="59" t="s">
        <v>74</v>
      </c>
      <c r="F64" s="60"/>
      <c r="G64" s="60"/>
      <c r="H64" s="60"/>
      <c r="I64" s="60"/>
      <c r="J64" s="60"/>
      <c r="K64" s="60"/>
      <c r="L64" s="60"/>
    </row>
    <row r="65" spans="2:12" ht="16.5" customHeight="1" x14ac:dyDescent="0.25">
      <c r="B65" s="58" t="s">
        <v>59</v>
      </c>
      <c r="C65" s="58"/>
      <c r="D65" s="58"/>
      <c r="E65" s="61" t="s">
        <v>71</v>
      </c>
      <c r="F65" s="60"/>
      <c r="G65" s="60"/>
      <c r="H65" s="60"/>
      <c r="I65" s="60"/>
      <c r="J65" s="60"/>
      <c r="K65" s="60"/>
      <c r="L65" s="60"/>
    </row>
    <row r="66" spans="2:12" x14ac:dyDescent="0.25">
      <c r="B66" s="58" t="s">
        <v>29</v>
      </c>
      <c r="C66" s="58"/>
      <c r="D66" s="58"/>
      <c r="E66" s="59" t="s">
        <v>75</v>
      </c>
      <c r="F66" s="60"/>
      <c r="G66" s="60"/>
      <c r="H66" s="60"/>
      <c r="I66" s="60"/>
      <c r="J66" s="60"/>
      <c r="K66" s="60"/>
      <c r="L66" s="60"/>
    </row>
    <row r="67" spans="2:12" x14ac:dyDescent="0.25">
      <c r="B67" s="58" t="s">
        <v>60</v>
      </c>
      <c r="C67" s="58"/>
      <c r="D67" s="58"/>
      <c r="E67" s="59" t="s">
        <v>75</v>
      </c>
      <c r="F67" s="60"/>
      <c r="G67" s="60"/>
      <c r="H67" s="60"/>
      <c r="I67" s="60"/>
      <c r="J67" s="60"/>
      <c r="K67" s="60"/>
      <c r="L67" s="60"/>
    </row>
    <row r="68" spans="2:12" x14ac:dyDescent="0.25">
      <c r="B68" s="40"/>
      <c r="C68" s="40"/>
      <c r="D68" s="40"/>
      <c r="E68" s="50"/>
      <c r="F68" s="51"/>
      <c r="G68" s="51"/>
      <c r="H68" s="51"/>
      <c r="I68" s="51"/>
      <c r="J68" s="51"/>
      <c r="K68" s="51"/>
      <c r="L68" s="51"/>
    </row>
    <row r="69" spans="2:12" x14ac:dyDescent="0.25">
      <c r="B69" s="52" t="s">
        <v>72</v>
      </c>
      <c r="C69" s="46"/>
      <c r="D69" s="46"/>
      <c r="E69" s="50"/>
      <c r="F69" s="51"/>
      <c r="G69" s="51"/>
      <c r="H69" s="51"/>
      <c r="I69" s="51"/>
      <c r="J69" s="51"/>
      <c r="K69" s="51"/>
      <c r="L69" s="51"/>
    </row>
    <row r="71" spans="2:12" x14ac:dyDescent="0.25">
      <c r="B71" s="39" t="s">
        <v>57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</row>
    <row r="72" spans="2:12" x14ac:dyDescent="0.25">
      <c r="B72" s="53" t="s">
        <v>73</v>
      </c>
      <c r="C72" s="53"/>
      <c r="D72" s="54"/>
      <c r="E72" s="53"/>
      <c r="F72" s="53"/>
    </row>
    <row r="73" spans="2:12" x14ac:dyDescent="0.25">
      <c r="B73" s="55" t="s">
        <v>70</v>
      </c>
      <c r="C73" s="53"/>
      <c r="D73" s="56" t="s">
        <v>69</v>
      </c>
      <c r="E73" s="53"/>
      <c r="F73" s="53"/>
    </row>
    <row r="74" spans="2:12" x14ac:dyDescent="0.25">
      <c r="B74" s="57"/>
      <c r="C74" s="53"/>
      <c r="D74" s="54"/>
      <c r="E74" s="53"/>
      <c r="F74" s="53"/>
    </row>
    <row r="75" spans="2:12" x14ac:dyDescent="0.25">
      <c r="C75" s="41"/>
      <c r="D75" s="42"/>
    </row>
  </sheetData>
  <mergeCells count="35">
    <mergeCell ref="B55:G55"/>
    <mergeCell ref="B45:H45"/>
    <mergeCell ref="B27:B35"/>
    <mergeCell ref="B36:B40"/>
    <mergeCell ref="B42:B43"/>
    <mergeCell ref="B52:B54"/>
    <mergeCell ref="B44:G44"/>
    <mergeCell ref="B46:G46"/>
    <mergeCell ref="B47:G47"/>
    <mergeCell ref="F1:G1"/>
    <mergeCell ref="B23:B26"/>
    <mergeCell ref="B2:H2"/>
    <mergeCell ref="B14:H14"/>
    <mergeCell ref="B21:H21"/>
    <mergeCell ref="B4:B6"/>
    <mergeCell ref="B7:B9"/>
    <mergeCell ref="B10:B11"/>
    <mergeCell ref="B16:B18"/>
    <mergeCell ref="B19:G19"/>
    <mergeCell ref="B65:D65"/>
    <mergeCell ref="B66:D66"/>
    <mergeCell ref="B67:D67"/>
    <mergeCell ref="E60:L60"/>
    <mergeCell ref="E61:L61"/>
    <mergeCell ref="E62:L62"/>
    <mergeCell ref="E63:L63"/>
    <mergeCell ref="E64:L64"/>
    <mergeCell ref="E65:L65"/>
    <mergeCell ref="E66:L66"/>
    <mergeCell ref="E67:L67"/>
    <mergeCell ref="B60:D60"/>
    <mergeCell ref="B61:D61"/>
    <mergeCell ref="B62:D62"/>
    <mergeCell ref="B63:D63"/>
    <mergeCell ref="B64:D64"/>
  </mergeCells>
  <hyperlinks>
    <hyperlink ref="D73" r:id="rId1" xr:uid="{ABBDCCAC-127A-4D3F-8E57-830D9262BC3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Klimaregnskap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inkir</dc:creator>
  <cp:lastModifiedBy>Reidun Blehr Lånkan</cp:lastModifiedBy>
  <dcterms:created xsi:type="dcterms:W3CDTF">2021-06-21T20:01:56Z</dcterms:created>
  <dcterms:modified xsi:type="dcterms:W3CDTF">2025-04-01T12:36:23Z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605b63-4aad-46a3-aa9d-a839194239a5_Enabled">
    <vt:lpwstr>true</vt:lpwstr>
  </property>
  <property fmtid="{D5CDD505-2E9C-101B-9397-08002B2CF9AE}" pid="3" name="MSIP_Label_24605b63-4aad-46a3-aa9d-a839194239a5_SetDate">
    <vt:lpwstr>2024-02-07T10:55:55Z</vt:lpwstr>
  </property>
  <property fmtid="{D5CDD505-2E9C-101B-9397-08002B2CF9AE}" pid="4" name="MSIP_Label_24605b63-4aad-46a3-aa9d-a839194239a5_Method">
    <vt:lpwstr>Standard</vt:lpwstr>
  </property>
  <property fmtid="{D5CDD505-2E9C-101B-9397-08002B2CF9AE}" pid="5" name="MSIP_Label_24605b63-4aad-46a3-aa9d-a839194239a5_Name">
    <vt:lpwstr>Intern (NFD)</vt:lpwstr>
  </property>
  <property fmtid="{D5CDD505-2E9C-101B-9397-08002B2CF9AE}" pid="6" name="MSIP_Label_24605b63-4aad-46a3-aa9d-a839194239a5_SiteId">
    <vt:lpwstr>f696e186-1c3b-44cd-bf76-5ace0e7007bd</vt:lpwstr>
  </property>
  <property fmtid="{D5CDD505-2E9C-101B-9397-08002B2CF9AE}" pid="7" name="MSIP_Label_24605b63-4aad-46a3-aa9d-a839194239a5_ActionId">
    <vt:lpwstr>5fb82535-efcb-44fe-b16c-37f44b6e53c8</vt:lpwstr>
  </property>
  <property fmtid="{D5CDD505-2E9C-101B-9397-08002B2CF9AE}" pid="8" name="MSIP_Label_24605b63-4aad-46a3-aa9d-a839194239a5_ContentBits">
    <vt:lpwstr>0</vt:lpwstr>
  </property>
</Properties>
</file>